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Apyvartinės" sheetId="3" r:id="rId1"/>
  </sheets>
  <calcPr calcId="152511"/>
</workbook>
</file>

<file path=xl/calcChain.xml><?xml version="1.0" encoding="utf-8"?>
<calcChain xmlns="http://schemas.openxmlformats.org/spreadsheetml/2006/main">
  <c r="G319" i="3" l="1"/>
  <c r="E325" i="3"/>
  <c r="D327" i="3"/>
  <c r="E327" i="3"/>
  <c r="E298" i="3"/>
  <c r="E306" i="3"/>
  <c r="E310" i="3"/>
  <c r="F310" i="3"/>
  <c r="G310" i="3"/>
  <c r="E311" i="3"/>
  <c r="E312" i="3"/>
  <c r="E319" i="3"/>
  <c r="E321" i="3"/>
  <c r="G321" i="3"/>
  <c r="D99" i="3"/>
  <c r="G318" i="3"/>
  <c r="G317" i="3" s="1"/>
  <c r="E326" i="3"/>
  <c r="F329" i="3"/>
  <c r="E332" i="3"/>
  <c r="E331" i="3"/>
  <c r="E330" i="3"/>
  <c r="E329" i="3"/>
  <c r="G331" i="3"/>
  <c r="D22" i="3"/>
  <c r="F15" i="3"/>
  <c r="F317" i="3"/>
  <c r="E318" i="3"/>
  <c r="E315" i="3"/>
  <c r="D315" i="3"/>
  <c r="G315" i="3"/>
  <c r="G305" i="3"/>
  <c r="E308" i="3"/>
  <c r="D308" i="3"/>
  <c r="G308" i="3"/>
  <c r="E299" i="3"/>
  <c r="E302" i="3"/>
  <c r="G302" i="3"/>
  <c r="D302" i="3"/>
  <c r="F110" i="3"/>
  <c r="E112" i="3"/>
  <c r="E110" i="3"/>
  <c r="G112" i="3"/>
  <c r="G110" i="3"/>
  <c r="D114" i="3"/>
  <c r="D113" i="3"/>
  <c r="F101" i="3"/>
  <c r="G101" i="3"/>
  <c r="E105" i="3"/>
  <c r="D105" i="3"/>
  <c r="G105" i="3"/>
  <c r="D106" i="3"/>
  <c r="D107" i="3"/>
  <c r="E102" i="3"/>
  <c r="E101" i="3"/>
  <c r="D103" i="3"/>
  <c r="D104" i="3"/>
  <c r="F97" i="3"/>
  <c r="G97" i="3"/>
  <c r="E97" i="3"/>
  <c r="F90" i="3"/>
  <c r="G90" i="3"/>
  <c r="E91" i="3"/>
  <c r="D91" i="3"/>
  <c r="D93" i="3"/>
  <c r="D92" i="3"/>
  <c r="F83" i="3"/>
  <c r="G83" i="3"/>
  <c r="E85" i="3"/>
  <c r="G85" i="3"/>
  <c r="D87" i="3"/>
  <c r="D86" i="3"/>
  <c r="F77" i="3"/>
  <c r="G77" i="3"/>
  <c r="E79" i="3"/>
  <c r="D79" i="3"/>
  <c r="D81" i="3"/>
  <c r="D80" i="3"/>
  <c r="E67" i="3"/>
  <c r="E65" i="3"/>
  <c r="G67" i="3"/>
  <c r="G65" i="3"/>
  <c r="D69" i="3"/>
  <c r="D68" i="3"/>
  <c r="E58" i="3"/>
  <c r="D58" i="3"/>
  <c r="F58" i="3"/>
  <c r="G58" i="3"/>
  <c r="E59" i="3"/>
  <c r="D59" i="3"/>
  <c r="D61" i="3"/>
  <c r="D60" i="3"/>
  <c r="F51" i="3"/>
  <c r="E53" i="3"/>
  <c r="E51" i="3"/>
  <c r="G53" i="3"/>
  <c r="G51" i="3"/>
  <c r="D55" i="3"/>
  <c r="D54" i="3"/>
  <c r="E27" i="3"/>
  <c r="G27" i="3"/>
  <c r="D30" i="3"/>
  <c r="E16" i="3"/>
  <c r="G16" i="3"/>
  <c r="D20" i="3"/>
  <c r="E32" i="3"/>
  <c r="G32" i="3"/>
  <c r="D34" i="3"/>
  <c r="D33" i="3"/>
  <c r="F291" i="3"/>
  <c r="G291" i="3"/>
  <c r="E292" i="3"/>
  <c r="D326" i="3"/>
  <c r="D294" i="3"/>
  <c r="D293" i="3"/>
  <c r="F193" i="3"/>
  <c r="G193" i="3"/>
  <c r="D196" i="3"/>
  <c r="D195" i="3"/>
  <c r="G194" i="3"/>
  <c r="E194" i="3"/>
  <c r="E193" i="3"/>
  <c r="F216" i="3"/>
  <c r="G216" i="3"/>
  <c r="E217" i="3"/>
  <c r="E216" i="3"/>
  <c r="D219" i="3"/>
  <c r="D218" i="3"/>
  <c r="D220" i="3"/>
  <c r="F202" i="3"/>
  <c r="E203" i="3"/>
  <c r="G203" i="3"/>
  <c r="G202" i="3"/>
  <c r="D205" i="3"/>
  <c r="D204" i="3"/>
  <c r="E222" i="3"/>
  <c r="E221" i="3"/>
  <c r="G222" i="3"/>
  <c r="D225" i="3"/>
  <c r="F160" i="3"/>
  <c r="G160" i="3"/>
  <c r="D163" i="3"/>
  <c r="D162" i="3"/>
  <c r="E161" i="3"/>
  <c r="E160" i="3"/>
  <c r="D161" i="3"/>
  <c r="F175" i="3"/>
  <c r="G175" i="3"/>
  <c r="D178" i="3"/>
  <c r="D177" i="3"/>
  <c r="G176" i="3"/>
  <c r="E176" i="3"/>
  <c r="E175" i="3"/>
  <c r="F165" i="3"/>
  <c r="G165" i="3"/>
  <c r="D168" i="3"/>
  <c r="D167" i="3"/>
  <c r="E166" i="3"/>
  <c r="E165" i="3"/>
  <c r="F185" i="3"/>
  <c r="G185" i="3"/>
  <c r="D188" i="3"/>
  <c r="D187" i="3"/>
  <c r="E186" i="3"/>
  <c r="E185" i="3"/>
  <c r="F170" i="3"/>
  <c r="G170" i="3"/>
  <c r="D173" i="3"/>
  <c r="D172" i="3"/>
  <c r="G171" i="3"/>
  <c r="E171" i="3"/>
  <c r="E170" i="3"/>
  <c r="F180" i="3"/>
  <c r="E181" i="3"/>
  <c r="E180" i="3"/>
  <c r="G181" i="3"/>
  <c r="G180" i="3"/>
  <c r="D183" i="3"/>
  <c r="D182" i="3"/>
  <c r="D151" i="3"/>
  <c r="D150" i="3"/>
  <c r="E149" i="3"/>
  <c r="E148" i="3"/>
  <c r="D124" i="3"/>
  <c r="D123" i="3"/>
  <c r="E122" i="3"/>
  <c r="E121" i="3"/>
  <c r="D121" i="3"/>
  <c r="F117" i="3"/>
  <c r="G117" i="3"/>
  <c r="D120" i="3"/>
  <c r="D119" i="3"/>
  <c r="E118" i="3"/>
  <c r="E117" i="3"/>
  <c r="F138" i="3"/>
  <c r="G138" i="3"/>
  <c r="D141" i="3"/>
  <c r="D140" i="3"/>
  <c r="G139" i="3"/>
  <c r="E139" i="3"/>
  <c r="E138" i="3"/>
  <c r="F125" i="3"/>
  <c r="G126" i="3"/>
  <c r="G125" i="3"/>
  <c r="D128" i="3"/>
  <c r="D127" i="3"/>
  <c r="E126" i="3"/>
  <c r="E125" i="3"/>
  <c r="D126" i="3"/>
  <c r="F130" i="3"/>
  <c r="G130" i="3"/>
  <c r="D133" i="3"/>
  <c r="D132" i="3"/>
  <c r="E131" i="3"/>
  <c r="E130" i="3"/>
  <c r="F143" i="3"/>
  <c r="G143" i="3"/>
  <c r="D146" i="3"/>
  <c r="D145" i="3"/>
  <c r="E144" i="3"/>
  <c r="E143" i="3"/>
  <c r="F134" i="3"/>
  <c r="D137" i="3"/>
  <c r="D136" i="3"/>
  <c r="G135" i="3"/>
  <c r="G134" i="3"/>
  <c r="E135" i="3"/>
  <c r="E134" i="3"/>
  <c r="F281" i="3"/>
  <c r="G281" i="3"/>
  <c r="D284" i="3"/>
  <c r="D283" i="3"/>
  <c r="E282" i="3"/>
  <c r="E281" i="3"/>
  <c r="F245" i="3"/>
  <c r="D248" i="3"/>
  <c r="D247" i="3"/>
  <c r="G245" i="3"/>
  <c r="E246" i="3"/>
  <c r="E245" i="3"/>
  <c r="F276" i="3"/>
  <c r="E277" i="3"/>
  <c r="E276" i="3"/>
  <c r="E251" i="3"/>
  <c r="E250" i="3"/>
  <c r="F250" i="3"/>
  <c r="G250" i="3"/>
  <c r="D253" i="3"/>
  <c r="D252" i="3"/>
  <c r="G251" i="3"/>
  <c r="D279" i="3"/>
  <c r="D278" i="3"/>
  <c r="G277" i="3"/>
  <c r="G276" i="3"/>
  <c r="E263" i="3"/>
  <c r="F263" i="3"/>
  <c r="G264" i="3"/>
  <c r="G263" i="3"/>
  <c r="D266" i="3"/>
  <c r="D265" i="3"/>
  <c r="E238" i="3"/>
  <c r="G238" i="3"/>
  <c r="G237" i="3"/>
  <c r="D239" i="3"/>
  <c r="D240" i="3"/>
  <c r="E23" i="3"/>
  <c r="D23" i="3"/>
  <c r="E314" i="3"/>
  <c r="D314" i="3"/>
  <c r="D26" i="3"/>
  <c r="F297" i="3"/>
  <c r="D301" i="3"/>
  <c r="G301" i="3"/>
  <c r="D19" i="3"/>
  <c r="F339" i="3"/>
  <c r="G340" i="3"/>
  <c r="G339" i="3"/>
  <c r="E341" i="3"/>
  <c r="E340" i="3"/>
  <c r="E339" i="3"/>
  <c r="G341" i="3"/>
  <c r="F334" i="3"/>
  <c r="G337" i="3"/>
  <c r="G335" i="3"/>
  <c r="G334" i="3"/>
  <c r="E336" i="3"/>
  <c r="D336" i="3"/>
  <c r="F324" i="3"/>
  <c r="G324" i="3"/>
  <c r="G320" i="3"/>
  <c r="D320" i="3"/>
  <c r="E313" i="3"/>
  <c r="G313" i="3"/>
  <c r="G304" i="3"/>
  <c r="F304" i="3"/>
  <c r="G307" i="3"/>
  <c r="D307" i="3"/>
  <c r="G300" i="3"/>
  <c r="D300" i="3"/>
  <c r="E256" i="3"/>
  <c r="E255" i="3"/>
  <c r="G256" i="3"/>
  <c r="G255" i="3"/>
  <c r="E233" i="3"/>
  <c r="E232" i="3"/>
  <c r="F232" i="3"/>
  <c r="G233" i="3"/>
  <c r="G232" i="3"/>
  <c r="F221" i="3"/>
  <c r="G221" i="3"/>
  <c r="E36" i="3"/>
  <c r="G36" i="3"/>
  <c r="G15" i="3"/>
  <c r="D258" i="3"/>
  <c r="D257" i="3"/>
  <c r="D235" i="3"/>
  <c r="D234" i="3"/>
  <c r="D224" i="3"/>
  <c r="D223" i="3"/>
  <c r="D40" i="3"/>
  <c r="D38" i="3"/>
  <c r="D37" i="3"/>
  <c r="D29" i="3"/>
  <c r="D28" i="3"/>
  <c r="D24" i="3"/>
  <c r="D25" i="3"/>
  <c r="D17" i="3"/>
  <c r="D18" i="3"/>
  <c r="G322" i="3"/>
  <c r="D322" i="3"/>
  <c r="E338" i="3"/>
  <c r="D338" i="3"/>
  <c r="E333" i="3"/>
  <c r="E328" i="3"/>
  <c r="D328" i="3"/>
  <c r="E323" i="3"/>
  <c r="D323" i="3"/>
  <c r="E316" i="3"/>
  <c r="D316" i="3"/>
  <c r="E309" i="3"/>
  <c r="D309" i="3"/>
  <c r="E303" i="3"/>
  <c r="D303" i="3"/>
  <c r="E286" i="3"/>
  <c r="D288" i="3"/>
  <c r="D287" i="3"/>
  <c r="D285" i="3"/>
  <c r="D280" i="3"/>
  <c r="E273" i="3"/>
  <c r="D275" i="3"/>
  <c r="D274" i="3"/>
  <c r="E270" i="3"/>
  <c r="D272" i="3"/>
  <c r="D271" i="3"/>
  <c r="E268" i="3"/>
  <c r="D268" i="3"/>
  <c r="D269" i="3"/>
  <c r="D267" i="3"/>
  <c r="E260" i="3"/>
  <c r="D262" i="3"/>
  <c r="D261" i="3"/>
  <c r="D259" i="3"/>
  <c r="D254" i="3"/>
  <c r="D249" i="3"/>
  <c r="E242" i="3"/>
  <c r="D244" i="3"/>
  <c r="D243" i="3"/>
  <c r="D295" i="3"/>
  <c r="D290" i="3"/>
  <c r="G289" i="3"/>
  <c r="D289" i="3"/>
  <c r="F289" i="3"/>
  <c r="E289" i="3"/>
  <c r="G286" i="3"/>
  <c r="D286" i="3"/>
  <c r="F286" i="3"/>
  <c r="G273" i="3"/>
  <c r="F273" i="3"/>
  <c r="G270" i="3"/>
  <c r="D270" i="3"/>
  <c r="F270" i="3"/>
  <c r="G268" i="3"/>
  <c r="F268" i="3"/>
  <c r="G260" i="3"/>
  <c r="F260" i="3"/>
  <c r="F255" i="3"/>
  <c r="G242" i="3"/>
  <c r="D242" i="3"/>
  <c r="F242" i="3"/>
  <c r="D241" i="3"/>
  <c r="F237" i="3"/>
  <c r="D236" i="3"/>
  <c r="D231" i="3"/>
  <c r="D229" i="3"/>
  <c r="D228" i="3"/>
  <c r="D226" i="3"/>
  <c r="D215" i="3"/>
  <c r="D214" i="3"/>
  <c r="D212" i="3"/>
  <c r="D211" i="3"/>
  <c r="D209" i="3"/>
  <c r="D208" i="3"/>
  <c r="D201" i="3"/>
  <c r="G198" i="3"/>
  <c r="D206" i="3"/>
  <c r="D200" i="3"/>
  <c r="D199" i="3"/>
  <c r="D197" i="3"/>
  <c r="D192" i="3"/>
  <c r="D191" i="3"/>
  <c r="D189" i="3"/>
  <c r="D184" i="3"/>
  <c r="D179" i="3"/>
  <c r="D174" i="3"/>
  <c r="D169" i="3"/>
  <c r="D164" i="3"/>
  <c r="G230" i="3"/>
  <c r="F230" i="3"/>
  <c r="E230" i="3"/>
  <c r="G227" i="3"/>
  <c r="F227" i="3"/>
  <c r="E227" i="3"/>
  <c r="G213" i="3"/>
  <c r="F213" i="3"/>
  <c r="E213" i="3"/>
  <c r="G210" i="3"/>
  <c r="D210" i="3"/>
  <c r="F210" i="3"/>
  <c r="E210" i="3"/>
  <c r="G207" i="3"/>
  <c r="D207" i="3"/>
  <c r="F207" i="3"/>
  <c r="E207" i="3"/>
  <c r="F198" i="3"/>
  <c r="E198" i="3"/>
  <c r="G190" i="3"/>
  <c r="F190" i="3"/>
  <c r="E190" i="3"/>
  <c r="D159" i="3"/>
  <c r="D158" i="3"/>
  <c r="G157" i="3"/>
  <c r="F157" i="3"/>
  <c r="E157" i="3"/>
  <c r="D157" i="3"/>
  <c r="D156" i="3"/>
  <c r="G155" i="3"/>
  <c r="F155" i="3"/>
  <c r="E155" i="3"/>
  <c r="D154" i="3"/>
  <c r="D153" i="3"/>
  <c r="G152" i="3"/>
  <c r="F152" i="3"/>
  <c r="E152" i="3"/>
  <c r="G148" i="3"/>
  <c r="F148" i="3"/>
  <c r="D147" i="3"/>
  <c r="D142" i="3"/>
  <c r="D129" i="3"/>
  <c r="G121" i="3"/>
  <c r="F121" i="3"/>
  <c r="D109" i="3"/>
  <c r="D116" i="3"/>
  <c r="D115" i="3"/>
  <c r="D111" i="3"/>
  <c r="D108" i="3"/>
  <c r="D100" i="3"/>
  <c r="D98" i="3"/>
  <c r="D96" i="3"/>
  <c r="D95" i="3"/>
  <c r="D94" i="3"/>
  <c r="D89" i="3"/>
  <c r="D88" i="3"/>
  <c r="D84" i="3"/>
  <c r="D82" i="3"/>
  <c r="D78" i="3"/>
  <c r="D76" i="3"/>
  <c r="D75" i="3"/>
  <c r="D74" i="3"/>
  <c r="D73" i="3"/>
  <c r="G72" i="3"/>
  <c r="F72" i="3"/>
  <c r="E72" i="3"/>
  <c r="D72" i="3"/>
  <c r="D71" i="3"/>
  <c r="D70" i="3"/>
  <c r="D66" i="3"/>
  <c r="D64" i="3"/>
  <c r="D63" i="3"/>
  <c r="D62" i="3"/>
  <c r="D57" i="3"/>
  <c r="D56" i="3"/>
  <c r="D52" i="3"/>
  <c r="D50" i="3"/>
  <c r="D49" i="3"/>
  <c r="D48" i="3"/>
  <c r="D47" i="3"/>
  <c r="G46" i="3"/>
  <c r="F46" i="3"/>
  <c r="E46" i="3"/>
  <c r="D45" i="3"/>
  <c r="D44" i="3"/>
  <c r="D43" i="3"/>
  <c r="D42" i="3"/>
  <c r="G41" i="3"/>
  <c r="F41" i="3"/>
  <c r="E41" i="3"/>
  <c r="D35" i="3"/>
  <c r="E13" i="3"/>
  <c r="F13" i="3"/>
  <c r="G13" i="3"/>
  <c r="D21" i="3"/>
  <c r="D14" i="3"/>
  <c r="D31" i="3"/>
  <c r="D39" i="3"/>
  <c r="D13" i="3"/>
  <c r="D333" i="3"/>
  <c r="G330" i="3"/>
  <c r="G329" i="3"/>
  <c r="D332" i="3"/>
  <c r="E15" i="3"/>
  <c r="D27" i="3"/>
  <c r="G298" i="3"/>
  <c r="G297" i="3"/>
  <c r="G311" i="3"/>
  <c r="D46" i="3"/>
  <c r="D102" i="3"/>
  <c r="D198" i="3"/>
  <c r="D337" i="3"/>
  <c r="D238" i="3"/>
  <c r="D134" i="3"/>
  <c r="D16" i="3"/>
  <c r="E305" i="3"/>
  <c r="E304" i="3"/>
  <c r="D304" i="3"/>
  <c r="D311" i="3"/>
  <c r="D41" i="3"/>
  <c r="D190" i="3"/>
  <c r="D213" i="3"/>
  <c r="D273" i="3"/>
  <c r="D85" i="3"/>
  <c r="E317" i="3"/>
  <c r="D321" i="3"/>
  <c r="D112" i="3"/>
  <c r="D101" i="3"/>
  <c r="D97" i="3"/>
  <c r="E90" i="3"/>
  <c r="D90" i="3"/>
  <c r="E83" i="3"/>
  <c r="D83" i="3"/>
  <c r="E77" i="3"/>
  <c r="D77" i="3"/>
  <c r="D67" i="3"/>
  <c r="D264" i="3"/>
  <c r="F296" i="3"/>
  <c r="D203" i="3"/>
  <c r="D32" i="3"/>
  <c r="D110" i="3"/>
  <c r="D152" i="3"/>
  <c r="D230" i="3"/>
  <c r="D232" i="3"/>
  <c r="D256" i="3"/>
  <c r="D313" i="3"/>
  <c r="D65" i="3"/>
  <c r="D148" i="3"/>
  <c r="D155" i="3"/>
  <c r="D227" i="3"/>
  <c r="D260" i="3"/>
  <c r="D233" i="3"/>
  <c r="D339" i="3"/>
  <c r="D122" i="3"/>
  <c r="D149" i="3"/>
  <c r="E291" i="3"/>
  <c r="D291" i="3"/>
  <c r="D53" i="3"/>
  <c r="D299" i="3"/>
  <c r="D298" i="3"/>
  <c r="D51" i="3"/>
  <c r="D15" i="3"/>
  <c r="D292" i="3"/>
  <c r="E324" i="3"/>
  <c r="D324" i="3"/>
  <c r="D194" i="3"/>
  <c r="D193" i="3"/>
  <c r="D217" i="3"/>
  <c r="D216" i="3"/>
  <c r="E202" i="3"/>
  <c r="D202" i="3"/>
  <c r="D181" i="3"/>
  <c r="D160" i="3"/>
  <c r="D176" i="3"/>
  <c r="D175" i="3"/>
  <c r="D166" i="3"/>
  <c r="D165" i="3"/>
  <c r="D186" i="3"/>
  <c r="D185" i="3"/>
  <c r="D171" i="3"/>
  <c r="D170" i="3"/>
  <c r="D180" i="3"/>
  <c r="D117" i="3"/>
  <c r="D118" i="3"/>
  <c r="D139" i="3"/>
  <c r="D138" i="3"/>
  <c r="D125" i="3"/>
  <c r="D131" i="3"/>
  <c r="D130" i="3"/>
  <c r="D144" i="3"/>
  <c r="D143" i="3"/>
  <c r="D221" i="3"/>
  <c r="D255" i="3"/>
  <c r="D222" i="3"/>
  <c r="D341" i="3"/>
  <c r="D340" i="3"/>
  <c r="D36" i="3"/>
  <c r="E335" i="3"/>
  <c r="E334" i="3"/>
  <c r="D334" i="3"/>
  <c r="D135" i="3"/>
  <c r="D282" i="3"/>
  <c r="D281" i="3"/>
  <c r="D277" i="3"/>
  <c r="D251" i="3"/>
  <c r="D246" i="3"/>
  <c r="D245" i="3"/>
  <c r="D250" i="3"/>
  <c r="D276" i="3"/>
  <c r="E237" i="3"/>
  <c r="D237" i="3"/>
  <c r="D263" i="3"/>
  <c r="D335" i="3"/>
  <c r="D319" i="3"/>
  <c r="E297" i="3"/>
  <c r="D297" i="3"/>
  <c r="D325" i="3"/>
  <c r="D331" i="3"/>
  <c r="D306" i="3"/>
  <c r="D305" i="3"/>
  <c r="D330" i="3"/>
  <c r="D312" i="3"/>
  <c r="D310" i="3"/>
  <c r="E296" i="3"/>
  <c r="D329" i="3"/>
  <c r="D317" i="3" l="1"/>
  <c r="G296" i="3"/>
  <c r="D296" i="3" s="1"/>
  <c r="D318" i="3"/>
</calcChain>
</file>

<file path=xl/sharedStrings.xml><?xml version="1.0" encoding="utf-8"?>
<sst xmlns="http://schemas.openxmlformats.org/spreadsheetml/2006/main" count="548" uniqueCount="163">
  <si>
    <t>PATVIRTINTA</t>
  </si>
  <si>
    <t>Panevėžio rajono savivaldybės tarybos</t>
  </si>
  <si>
    <t>Eil.
Nr.</t>
  </si>
  <si>
    <t>Asignavimų valdytojas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</si>
  <si>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</si>
  <si>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</si>
  <si>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</si>
  <si>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</si>
  <si>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</si>
  <si>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</si>
  <si>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</si>
  <si>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</si>
  <si>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</si>
  <si>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</si>
  <si>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</si>
  <si>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02</t>
  </si>
  <si>
    <t>04</t>
  </si>
  <si>
    <t>06</t>
  </si>
  <si>
    <t>3.</t>
  </si>
  <si>
    <t>4.</t>
  </si>
  <si>
    <t>03</t>
  </si>
  <si>
    <t>5.</t>
  </si>
  <si>
    <t>Rajono socialinių paslaugų centras, iš viso</t>
  </si>
  <si>
    <t>6.</t>
  </si>
  <si>
    <t>Krekenavos Mykolo Antanaičio gimnazija, iš viso</t>
  </si>
  <si>
    <t>Paįstrio Juozo Zikaro gimnazija, iš viso</t>
  </si>
  <si>
    <t>Raguvos gimnazija, iš viso</t>
  </si>
  <si>
    <t>Velžio gimnazija, iš viso</t>
  </si>
  <si>
    <t>Ramygalos gimnazija, iš viso</t>
  </si>
  <si>
    <t>Smilgių gimnazija, iš viso</t>
  </si>
  <si>
    <t>Geležių pagrindinė mokykla, iš viso</t>
  </si>
  <si>
    <t>Berčiūnų pagrindinė mokykla, iš viso</t>
  </si>
  <si>
    <t>Dembavos progimnazija, iš viso</t>
  </si>
  <si>
    <t>Karsakiškio Strazdelio pagrindinė mokykla, iš viso</t>
  </si>
  <si>
    <t>Paliūniškio pagrindinė mokykla, iš viso</t>
  </si>
  <si>
    <t>Upytės Antano Belazaro pagrindinė mokykla, iš viso</t>
  </si>
  <si>
    <t>Miežiškių pagrindinė mokykla, iš viso</t>
  </si>
  <si>
    <t>Žibartonių pagrindinė mokykla, iš viso</t>
  </si>
  <si>
    <t>Linkaučių pagrindinė mokykla, iš viso</t>
  </si>
  <si>
    <t>Bernatonių mokykla-darželis, iš viso</t>
  </si>
  <si>
    <t>Piniavos mokykla-darželis, iš viso</t>
  </si>
  <si>
    <t>Pažagienių mokykla-darželis, iš viso</t>
  </si>
  <si>
    <t>7.</t>
  </si>
  <si>
    <t>8.</t>
  </si>
  <si>
    <t>Viešoji biblioteka, iš viso</t>
  </si>
  <si>
    <t>Dembavos lopšelis-darželis „Smalsutis", iš viso</t>
  </si>
  <si>
    <t>Krekenavos lopšelis-darželis „Sigutė", iš viso</t>
  </si>
  <si>
    <t>Naujamiesčio lopšelis-darželis „Bitutė“, iš viso</t>
  </si>
  <si>
    <t>Raguvos lopšelis-darželis „Skruzdėliukas“, iš viso</t>
  </si>
  <si>
    <t>Ramygalos lopšelis-darželis „Gandriukas“, iš viso</t>
  </si>
  <si>
    <t>Velžio lopšelis-darželis, iš viso</t>
  </si>
  <si>
    <t>Pedagoginė psichologinė tarnyba, iš viso</t>
  </si>
  <si>
    <t>Muzikos mokykla, iš viso</t>
  </si>
  <si>
    <t>Švietimo centras, iš viso</t>
  </si>
  <si>
    <t>Tiltagalių kultūros centras, iš viso</t>
  </si>
  <si>
    <t>Krekenavos kultūros centras, iš viso</t>
  </si>
  <si>
    <t>Smilgių kultūros centras, iš viso</t>
  </si>
  <si>
    <t>Paįstrio kultūros centras, iš viso</t>
  </si>
  <si>
    <t>Vadoklių kultūros centras, iš viso</t>
  </si>
  <si>
    <t>Miežiškių kultūros centras, iš viso</t>
  </si>
  <si>
    <t>Naujamiesčio kultūros centras-dailės galerija, iš viso</t>
  </si>
  <si>
    <t>Raguvos kultūros centras, iš viso</t>
  </si>
  <si>
    <t>Ramygalos kultūros centras, iš viso</t>
  </si>
  <si>
    <t>Ėriškių kultūros centras, iš viso</t>
  </si>
  <si>
    <t>Liūdynės kultūros centras, iš viso</t>
  </si>
  <si>
    <t>Šilagalio kultūros centras, iš viso</t>
  </si>
  <si>
    <t>05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</si>
  <si>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</si>
  <si>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</si>
  <si>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</si>
  <si>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</si>
  <si>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</si>
  <si>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</si>
  <si>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</si>
  <si>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</si>
  <si>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</si>
  <si>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</si>
  <si>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</si>
  <si>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</si>
  <si>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Vaikų globos namai, iš viso</t>
  </si>
  <si>
    <t>07</t>
  </si>
  <si>
    <t xml:space="preserve">Iš viso </t>
  </si>
  <si>
    <t>įstaigos pajamų lėšų likutis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</si>
  <si>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</si>
  <si>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</si>
  <si>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</si>
  <si>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</si>
  <si>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</si>
  <si>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</si>
  <si>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</si>
  <si>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</si>
  <si>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</si>
  <si>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</si>
  <si>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</si>
  <si>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</si>
  <si>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</si>
  <si>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</si>
  <si>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aplinkos apsaugos rėmimo specialiosios programos likutis</t>
  </si>
  <si>
    <t>(tūkst.Eur)</t>
  </si>
  <si>
    <t>Vadoklių pagrindinė mokykla, iš viso</t>
  </si>
  <si>
    <t>Naujamiesčio gimnazija, iš viso</t>
  </si>
  <si>
    <t>23.</t>
  </si>
  <si>
    <t>24.</t>
  </si>
  <si>
    <t>25.</t>
  </si>
  <si>
    <t>26.</t>
  </si>
  <si>
    <t>27.</t>
  </si>
  <si>
    <t>2017-02-23 sprendimu Nr. T-</t>
  </si>
  <si>
    <t>Programos kodas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</si>
  <si>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</si>
  <si>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</si>
  <si>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</si>
  <si>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</si>
  <si>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</si>
  <si>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</si>
  <si>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</si>
  <si>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</si>
  <si>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</si>
  <si>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</si>
  <si>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</si>
  <si>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</si>
  <si>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</si>
  <si>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</si>
  <si>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</si>
  <si>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</si>
  <si>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</si>
  <si>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</si>
  <si>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</si>
  <si>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</si>
  <si>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</si>
  <si>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</si>
  <si>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</si>
  <si>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</si>
  <si>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</si>
  <si>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</si>
  <si>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</si>
  <si>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</si>
  <si>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</si>
  <si>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</si>
  <si>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</si>
  <si>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</si>
  <si>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</si>
  <si>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</si>
  <si>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</si>
  <si>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</si>
  <si>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</si>
  <si>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</si>
  <si>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PANEVĖŽIO RAJONO SAVIVALDYBĖS 2017 METŲ KITŲ FINANSAVIMO ŠALTINIŲ PASKIRSTYMAS PROGRAMOMS VYKDYTI</t>
  </si>
  <si>
    <t>aplinkos apsaugos rėmimo specialiosios programos lėšų likutis</t>
  </si>
  <si>
    <t>savivaldybės biudžeto lėšų likutis trumpalaikiams įsiskolinimams dengti</t>
  </si>
  <si>
    <t xml:space="preserve">savivaldybės biudžeto lėšų likutis </t>
  </si>
  <si>
    <t>savivaldybės biudžeto lėšų likutis</t>
  </si>
  <si>
    <t>trumpalaikiams įsiskolinimams dengti</t>
  </si>
  <si>
    <t>ES projekto vykdymui</t>
  </si>
  <si>
    <t>ES projektų vykdymui</t>
  </si>
  <si>
    <t>savivaldybės biudžeto lėšų likutis ES projektų vykdymui</t>
  </si>
  <si>
    <t>08</t>
  </si>
  <si>
    <t>Ekonominio konkurencingumo didinimo programa</t>
  </si>
  <si>
    <t>paskolos grąžinimui</t>
  </si>
  <si>
    <t>krepšinio klubui „Lietkabelis" paremti</t>
  </si>
  <si>
    <t>savivaldybės biudžeto lėšų likutis teisinei registracijai</t>
  </si>
  <si>
    <t xml:space="preserve"> 5 priedas</t>
  </si>
  <si>
    <t>ilgalaikiam materialiajam turtui kurti, įsigyti, remontuoti</t>
  </si>
  <si>
    <t>teisinei registracijai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</si>
</sst>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1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0" fillId="2" borderId="0" xfId="0" applyFill="1"/>
    <xf numFmtId="49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/>
    <xf numFmtId="172" fontId="6" fillId="2" borderId="1" xfId="0" applyNumberFormat="1" applyFont="1" applyFill="1" applyBorder="1"/>
    <xf numFmtId="1" fontId="10" fillId="2" borderId="1" xfId="1" applyNumberFormat="1" applyFont="1" applyFill="1" applyBorder="1" applyAlignment="1" applyProtection="1"/>
    <xf numFmtId="172" fontId="11" fillId="2" borderId="1" xfId="1" applyNumberFormat="1" applyFont="1" applyFill="1" applyBorder="1" applyAlignment="1" applyProtection="1"/>
    <xf numFmtId="172" fontId="8" fillId="2" borderId="1" xfId="0" applyNumberFormat="1" applyFont="1" applyFill="1" applyBorder="1"/>
    <xf numFmtId="0" fontId="0" fillId="0" borderId="0" xfId="0" applyAlignment="1">
      <alignment horizontal="left"/>
    </xf>
    <xf numFmtId="0" fontId="7" fillId="2" borderId="2" xfId="0" applyFont="1" applyFill="1" applyBorder="1"/>
    <xf numFmtId="49" fontId="7" fillId="2" borderId="2" xfId="0" applyNumberFormat="1" applyFont="1" applyFill="1" applyBorder="1" applyAlignment="1">
      <alignment horizontal="right"/>
    </xf>
    <xf numFmtId="172" fontId="8" fillId="2" borderId="2" xfId="0" applyNumberFormat="1" applyFont="1" applyFill="1" applyBorder="1"/>
    <xf numFmtId="0" fontId="12" fillId="0" borderId="0" xfId="0" applyFont="1"/>
    <xf numFmtId="0" fontId="0" fillId="0" borderId="2" xfId="0" applyBorder="1"/>
    <xf numFmtId="172" fontId="19" fillId="5" borderId="1" xfId="2" applyNumberFormat="1" applyFont="1" applyFill="1" applyBorder="1" applyAlignment="1">
      <alignment vertical="center"/>
    </xf>
    <xf numFmtId="1" fontId="19" fillId="5" borderId="1" xfId="2" applyNumberFormat="1" applyFont="1" applyFill="1" applyBorder="1" applyAlignment="1">
      <alignment vertical="center"/>
    </xf>
    <xf numFmtId="0" fontId="0" fillId="5" borderId="0" xfId="0" applyFill="1"/>
    <xf numFmtId="1" fontId="13" fillId="2" borderId="1" xfId="1" applyNumberFormat="1" applyFont="1" applyFill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3" fillId="2" borderId="1" xfId="1" applyNumberFormat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center"/>
    </xf>
    <xf numFmtId="172" fontId="4" fillId="3" borderId="2" xfId="0" applyNumberFormat="1" applyFont="1" applyFill="1" applyBorder="1" applyAlignment="1">
      <alignment vertical="center"/>
    </xf>
    <xf numFmtId="172" fontId="7" fillId="2" borderId="2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right"/>
    </xf>
    <xf numFmtId="172" fontId="6" fillId="6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172" fontId="6" fillId="5" borderId="11" xfId="2" applyNumberFormat="1" applyFont="1" applyFill="1" applyBorder="1" applyAlignment="1">
      <alignment vertical="center"/>
    </xf>
    <xf numFmtId="172" fontId="6" fillId="6" borderId="1" xfId="0" applyNumberFormat="1" applyFont="1" applyFill="1" applyBorder="1"/>
    <xf numFmtId="1" fontId="6" fillId="6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/>
    </xf>
    <xf numFmtId="172" fontId="4" fillId="6" borderId="1" xfId="0" applyNumberFormat="1" applyFont="1" applyFill="1" applyBorder="1" applyAlignment="1">
      <alignment vertical="center"/>
    </xf>
    <xf numFmtId="0" fontId="0" fillId="0" borderId="0" xfId="0" applyFont="1"/>
    <xf numFmtId="172" fontId="6" fillId="2" borderId="2" xfId="0" applyNumberFormat="1" applyFont="1" applyFill="1" applyBorder="1"/>
    <xf numFmtId="0" fontId="0" fillId="0" borderId="2" xfId="0" applyFont="1" applyBorder="1"/>
    <xf numFmtId="172" fontId="6" fillId="0" borderId="2" xfId="0" applyNumberFormat="1" applyFont="1" applyBorder="1"/>
    <xf numFmtId="1" fontId="6" fillId="0" borderId="2" xfId="0" applyNumberFormat="1" applyFont="1" applyBorder="1"/>
    <xf numFmtId="172" fontId="15" fillId="2" borderId="2" xfId="0" applyNumberFormat="1" applyFont="1" applyFill="1" applyBorder="1"/>
    <xf numFmtId="1" fontId="7" fillId="2" borderId="2" xfId="0" applyNumberFormat="1" applyFont="1" applyFill="1" applyBorder="1" applyAlignment="1">
      <alignment vertical="center"/>
    </xf>
    <xf numFmtId="1" fontId="4" fillId="3" borderId="2" xfId="0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 applyProtection="1">
      <alignment horizontal="left" vertical="center"/>
    </xf>
    <xf numFmtId="172" fontId="4" fillId="2" borderId="1" xfId="1" applyNumberFormat="1" applyFont="1" applyFill="1" applyBorder="1" applyAlignment="1" applyProtection="1">
      <alignment horizontal="right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172" fontId="4" fillId="6" borderId="1" xfId="0" applyNumberFormat="1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right"/>
    </xf>
    <xf numFmtId="1" fontId="4" fillId="6" borderId="1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72" fontId="6" fillId="6" borderId="4" xfId="0" applyNumberFormat="1" applyFont="1" applyFill="1" applyBorder="1"/>
    <xf numFmtId="1" fontId="4" fillId="6" borderId="1" xfId="0" applyNumberFormat="1" applyFont="1" applyFill="1" applyBorder="1" applyAlignment="1">
      <alignment horizontal="right" vertical="center"/>
    </xf>
    <xf numFmtId="172" fontId="14" fillId="2" borderId="2" xfId="0" applyNumberFormat="1" applyFont="1" applyFill="1" applyBorder="1"/>
    <xf numFmtId="0" fontId="17" fillId="2" borderId="2" xfId="0" applyFont="1" applyFill="1" applyBorder="1"/>
    <xf numFmtId="0" fontId="15" fillId="0" borderId="2" xfId="0" applyFont="1" applyBorder="1"/>
    <xf numFmtId="172" fontId="14" fillId="0" borderId="2" xfId="0" applyNumberFormat="1" applyFont="1" applyBorder="1"/>
    <xf numFmtId="49" fontId="7" fillId="2" borderId="9" xfId="0" applyNumberFormat="1" applyFont="1" applyFill="1" applyBorder="1" applyAlignment="1">
      <alignment horizontal="right"/>
    </xf>
    <xf numFmtId="172" fontId="7" fillId="2" borderId="9" xfId="0" applyNumberFormat="1" applyFont="1" applyFill="1" applyBorder="1" applyAlignment="1">
      <alignment vertical="center"/>
    </xf>
    <xf numFmtId="1" fontId="7" fillId="2" borderId="9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right"/>
    </xf>
    <xf numFmtId="172" fontId="14" fillId="5" borderId="12" xfId="2" applyNumberFormat="1" applyFont="1" applyFill="1" applyBorder="1" applyAlignment="1">
      <alignment vertical="center"/>
    </xf>
    <xf numFmtId="172" fontId="14" fillId="5" borderId="11" xfId="2" applyNumberFormat="1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horizontal="right"/>
    </xf>
    <xf numFmtId="172" fontId="14" fillId="5" borderId="2" xfId="2" applyNumberFormat="1" applyFont="1" applyFill="1" applyBorder="1" applyAlignment="1">
      <alignment vertical="center"/>
    </xf>
    <xf numFmtId="172" fontId="14" fillId="5" borderId="13" xfId="2" applyNumberFormat="1" applyFont="1" applyFill="1" applyBorder="1" applyAlignment="1">
      <alignment vertical="center"/>
    </xf>
    <xf numFmtId="172" fontId="14" fillId="6" borderId="4" xfId="0" applyNumberFormat="1" applyFont="1" applyFill="1" applyBorder="1"/>
    <xf numFmtId="172" fontId="14" fillId="6" borderId="1" xfId="0" applyNumberFormat="1" applyFont="1" applyFill="1" applyBorder="1"/>
    <xf numFmtId="1" fontId="14" fillId="6" borderId="1" xfId="0" applyNumberFormat="1" applyFont="1" applyFill="1" applyBorder="1"/>
    <xf numFmtId="172" fontId="14" fillId="6" borderId="1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right"/>
    </xf>
    <xf numFmtId="172" fontId="15" fillId="2" borderId="1" xfId="0" applyNumberFormat="1" applyFont="1" applyFill="1" applyBorder="1"/>
    <xf numFmtId="0" fontId="0" fillId="0" borderId="2" xfId="0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top" wrapText="1"/>
    </xf>
    <xf numFmtId="0" fontId="16" fillId="2" borderId="4" xfId="1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2" borderId="3" xfId="1" applyNumberFormat="1" applyFont="1" applyFill="1" applyBorder="1" applyAlignment="1" applyProtection="1">
      <alignment horizontal="center" vertical="top" wrapText="1"/>
    </xf>
  </cellXfs>
  <cellStyles count="4">
    <cellStyle name="Excel_BuiltIn_4 antraštė" xfId="1"/>
    <cellStyle name="Geras" xfId="2" builtinId="26"/>
    <cellStyle name="Įprastas" xfId="0" builtinId="0"/>
    <cellStyle name="Į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"/>
  <sheetViews>
    <sheetView tabSelected="1" topLeftCell="A301" workbookViewId="0">
      <selection activeCell="E344" sqref="E344"/>
    </sheetView>
  </sheetViews>
  <sheetFormatPr defaultRowHeight="12.75" x14ac:dyDescent="0.2"/>
  <cols>
    <col min="1" max="1" width="5.28515625" customWidth="1"/>
    <col min="2" max="2" width="63.5703125" customWidth="1"/>
    <col min="3" max="3" width="5.42578125" customWidth="1"/>
    <col min="4" max="5" width="8.140625" customWidth="1"/>
    <col min="6" max="6" width="10.85546875" customWidth="1"/>
    <col min="7" max="7" width="7.855468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106</v>
      </c>
      <c r="E3" s="1"/>
      <c r="F3" s="1"/>
      <c r="G3" s="1"/>
    </row>
    <row r="4" spans="1:7" ht="15.75" x14ac:dyDescent="0.25">
      <c r="A4" s="1"/>
      <c r="B4" s="1"/>
      <c r="C4" s="1"/>
      <c r="D4" s="1" t="s">
        <v>160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15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92" t="s">
        <v>146</v>
      </c>
      <c r="B7" s="92"/>
      <c r="C7" s="92"/>
      <c r="D7" s="92"/>
      <c r="E7" s="92"/>
      <c r="F7" s="92"/>
      <c r="G7" s="92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3" t="s">
        <v>98</v>
      </c>
      <c r="G9" s="93"/>
    </row>
    <row r="10" spans="1:7" ht="12.75" customHeight="1" x14ac:dyDescent="0.2">
      <c r="A10" s="94" t="s">
        <v>2</v>
      </c>
      <c r="B10" s="95" t="s">
        <v>3</v>
      </c>
      <c r="C10" s="94" t="s">
        <v>107</v>
      </c>
      <c r="D10" s="95" t="s">
        <v>4</v>
      </c>
      <c r="E10" s="95" t="s">
        <v>5</v>
      </c>
      <c r="F10" s="95"/>
      <c r="G10" s="95"/>
    </row>
    <row r="11" spans="1:7" x14ac:dyDescent="0.2">
      <c r="A11" s="94"/>
      <c r="B11" s="95"/>
      <c r="C11" s="94"/>
      <c r="D11" s="95"/>
      <c r="E11" s="95" t="s">
        <v>6</v>
      </c>
      <c r="F11" s="95"/>
      <c r="G11" s="95" t="s">
        <v>7</v>
      </c>
    </row>
    <row r="12" spans="1:7" ht="33" customHeight="1" x14ac:dyDescent="0.2">
      <c r="A12" s="94"/>
      <c r="B12" s="95"/>
      <c r="C12" s="94"/>
      <c r="D12" s="95"/>
      <c r="E12" s="22" t="s">
        <v>8</v>
      </c>
      <c r="F12" s="21" t="s">
        <v>9</v>
      </c>
      <c r="G12" s="95"/>
    </row>
    <row r="13" spans="1:7" s="2" customFormat="1" ht="15" customHeight="1" x14ac:dyDescent="0.2">
      <c r="A13" s="89" t="s">
        <v>10</v>
      </c>
      <c r="B13" s="47" t="s">
        <v>11</v>
      </c>
      <c r="C13" s="23"/>
      <c r="D13" s="48">
        <f t="shared" ref="D13:D40" si="0">SUM(G13+E13)</f>
        <v>0.2</v>
      </c>
      <c r="E13" s="48">
        <f>SUM(E14)</f>
        <v>0.2</v>
      </c>
      <c r="F13" s="49">
        <f>SUM(F14)</f>
        <v>0</v>
      </c>
      <c r="G13" s="49">
        <f>SUM(G14)</f>
        <v>0</v>
      </c>
    </row>
    <row r="14" spans="1:7" s="2" customFormat="1" ht="12.75" customHeight="1" x14ac:dyDescent="0.25">
      <c r="A14" s="90"/>
      <c r="B14" s="30" t="s">
        <v>148</v>
      </c>
      <c r="C14" s="3" t="s">
        <v>12</v>
      </c>
      <c r="D14" s="7">
        <f t="shared" si="0"/>
        <v>0.2</v>
      </c>
      <c r="E14" s="7">
        <v>0.2</v>
      </c>
      <c r="F14" s="7"/>
      <c r="G14" s="20"/>
    </row>
    <row r="15" spans="1:7" s="2" customFormat="1" ht="15" customHeight="1" x14ac:dyDescent="0.2">
      <c r="A15" s="89" t="s">
        <v>13</v>
      </c>
      <c r="B15" s="50" t="s">
        <v>14</v>
      </c>
      <c r="C15" s="51"/>
      <c r="D15" s="52">
        <f t="shared" si="0"/>
        <v>1056.8</v>
      </c>
      <c r="E15" s="52">
        <f>SUM(E40+E39+E36+E35+E32+E31+E27+E23+E22+E21+E16)</f>
        <v>504.9</v>
      </c>
      <c r="F15" s="57">
        <f>SUM(F40+F39+F36+F35+F32+F31+F27+F23+F22+F21+F16)</f>
        <v>0</v>
      </c>
      <c r="G15" s="52">
        <f>SUM(G40+G39+G36+G35+G32+G31+G27+G23+G22+G21+G16)</f>
        <v>551.9</v>
      </c>
    </row>
    <row r="16" spans="1:7" s="2" customFormat="1" ht="12.75" customHeight="1" x14ac:dyDescent="0.2">
      <c r="A16" s="96"/>
      <c r="B16" s="30" t="s">
        <v>150</v>
      </c>
      <c r="C16" s="3" t="s">
        <v>12</v>
      </c>
      <c r="D16" s="32">
        <f>SUM(G16+E16)</f>
        <v>185.6</v>
      </c>
      <c r="E16" s="32">
        <f>SUM(E17:E20)</f>
        <v>10.1</v>
      </c>
      <c r="F16" s="32"/>
      <c r="G16" s="32">
        <f>SUM(G17:G20)</f>
        <v>175.5</v>
      </c>
    </row>
    <row r="17" spans="1:7" s="2" customFormat="1" ht="12.75" customHeight="1" x14ac:dyDescent="0.2">
      <c r="A17" s="96"/>
      <c r="B17" s="28" t="s">
        <v>151</v>
      </c>
      <c r="C17" s="68"/>
      <c r="D17" s="69">
        <f>SUM(G17+E17)</f>
        <v>10.1</v>
      </c>
      <c r="E17" s="70">
        <v>10.1</v>
      </c>
      <c r="F17" s="70"/>
      <c r="G17" s="70"/>
    </row>
    <row r="18" spans="1:7" s="2" customFormat="1" ht="12.75" customHeight="1" x14ac:dyDescent="0.2">
      <c r="A18" s="96"/>
      <c r="B18" s="28" t="s">
        <v>152</v>
      </c>
      <c r="C18" s="71"/>
      <c r="D18" s="72">
        <f>SUM(G18+E18)</f>
        <v>10</v>
      </c>
      <c r="E18" s="73"/>
      <c r="F18" s="69"/>
      <c r="G18" s="69">
        <v>10</v>
      </c>
    </row>
    <row r="19" spans="1:7" s="2" customFormat="1" ht="12.75" customHeight="1" x14ac:dyDescent="0.2">
      <c r="A19" s="96"/>
      <c r="B19" s="28" t="s">
        <v>157</v>
      </c>
      <c r="C19" s="71"/>
      <c r="D19" s="74">
        <f t="shared" si="0"/>
        <v>153.19999999999999</v>
      </c>
      <c r="E19" s="72"/>
      <c r="F19" s="72"/>
      <c r="G19" s="72">
        <v>153.19999999999999</v>
      </c>
    </row>
    <row r="20" spans="1:7" s="2" customFormat="1" ht="12.75" customHeight="1" x14ac:dyDescent="0.2">
      <c r="A20" s="96"/>
      <c r="B20" s="28" t="s">
        <v>161</v>
      </c>
      <c r="C20" s="71"/>
      <c r="D20" s="74">
        <f t="shared" si="0"/>
        <v>12.3</v>
      </c>
      <c r="E20" s="72"/>
      <c r="F20" s="72"/>
      <c r="G20" s="72">
        <v>12.3</v>
      </c>
    </row>
    <row r="21" spans="1:7" s="2" customFormat="1" ht="12.75" customHeight="1" x14ac:dyDescent="0.2">
      <c r="A21" s="96"/>
      <c r="B21" s="31" t="s">
        <v>82</v>
      </c>
      <c r="C21" s="3" t="s">
        <v>12</v>
      </c>
      <c r="D21" s="56">
        <f t="shared" si="0"/>
        <v>15.5</v>
      </c>
      <c r="E21" s="56">
        <v>15.5</v>
      </c>
      <c r="F21" s="56"/>
      <c r="G21" s="56"/>
    </row>
    <row r="22" spans="1:7" s="2" customFormat="1" ht="12.75" customHeight="1" x14ac:dyDescent="0.2">
      <c r="A22" s="96"/>
      <c r="B22" s="30" t="s">
        <v>154</v>
      </c>
      <c r="C22" s="3" t="s">
        <v>15</v>
      </c>
      <c r="D22" s="29">
        <f t="shared" si="0"/>
        <v>223.2</v>
      </c>
      <c r="E22" s="33"/>
      <c r="F22" s="33"/>
      <c r="G22" s="33">
        <v>223.2</v>
      </c>
    </row>
    <row r="23" spans="1:7" s="2" customFormat="1" ht="12.75" customHeight="1" x14ac:dyDescent="0.2">
      <c r="A23" s="96"/>
      <c r="B23" s="30" t="s">
        <v>149</v>
      </c>
      <c r="C23" s="3" t="s">
        <v>20</v>
      </c>
      <c r="D23" s="29">
        <f t="shared" si="0"/>
        <v>125.5</v>
      </c>
      <c r="E23" s="33">
        <f>SUM(E24:E26)</f>
        <v>125.5</v>
      </c>
      <c r="F23" s="34"/>
      <c r="G23" s="34"/>
    </row>
    <row r="24" spans="1:7" s="2" customFormat="1" ht="12.75" customHeight="1" x14ac:dyDescent="0.2">
      <c r="A24" s="96"/>
      <c r="B24" s="28" t="s">
        <v>151</v>
      </c>
      <c r="C24" s="68"/>
      <c r="D24" s="75">
        <f t="shared" si="0"/>
        <v>0.1</v>
      </c>
      <c r="E24" s="75">
        <v>0.1</v>
      </c>
      <c r="F24" s="75"/>
      <c r="G24" s="76"/>
    </row>
    <row r="25" spans="1:7" s="2" customFormat="1" ht="12.75" customHeight="1" x14ac:dyDescent="0.2">
      <c r="A25" s="96"/>
      <c r="B25" s="28" t="s">
        <v>153</v>
      </c>
      <c r="C25" s="68"/>
      <c r="D25" s="75">
        <f t="shared" si="0"/>
        <v>100.4</v>
      </c>
      <c r="E25" s="75">
        <v>100.4</v>
      </c>
      <c r="F25" s="75"/>
      <c r="G25" s="76"/>
    </row>
    <row r="26" spans="1:7" s="2" customFormat="1" ht="12.75" customHeight="1" x14ac:dyDescent="0.2">
      <c r="A26" s="96"/>
      <c r="B26" s="28" t="s">
        <v>158</v>
      </c>
      <c r="C26" s="68"/>
      <c r="D26" s="77">
        <f t="shared" si="0"/>
        <v>25</v>
      </c>
      <c r="E26" s="75">
        <v>25</v>
      </c>
      <c r="F26" s="75"/>
      <c r="G26" s="76"/>
    </row>
    <row r="27" spans="1:7" s="19" customFormat="1" ht="12.75" customHeight="1" x14ac:dyDescent="0.2">
      <c r="A27" s="96"/>
      <c r="B27" s="30" t="s">
        <v>149</v>
      </c>
      <c r="C27" s="3" t="s">
        <v>16</v>
      </c>
      <c r="D27" s="29">
        <f t="shared" si="0"/>
        <v>203.39999999999998</v>
      </c>
      <c r="E27" s="33">
        <f>SUM(E28:E30)</f>
        <v>158.29999999999998</v>
      </c>
      <c r="F27" s="33"/>
      <c r="G27" s="33">
        <f>SUM(G28:G30)</f>
        <v>45.099999999999994</v>
      </c>
    </row>
    <row r="28" spans="1:7" s="19" customFormat="1" ht="12.75" customHeight="1" x14ac:dyDescent="0.2">
      <c r="A28" s="96"/>
      <c r="B28" s="28" t="s">
        <v>151</v>
      </c>
      <c r="C28" s="68"/>
      <c r="D28" s="75">
        <f>SUM(G28+E28)</f>
        <v>24.5</v>
      </c>
      <c r="E28" s="75">
        <v>13.6</v>
      </c>
      <c r="F28" s="75"/>
      <c r="G28" s="75">
        <v>10.9</v>
      </c>
    </row>
    <row r="29" spans="1:7" s="19" customFormat="1" ht="12.75" customHeight="1" x14ac:dyDescent="0.2">
      <c r="A29" s="96"/>
      <c r="B29" s="28" t="s">
        <v>153</v>
      </c>
      <c r="C29" s="68"/>
      <c r="D29" s="75">
        <f>SUM(G29+E29)</f>
        <v>20</v>
      </c>
      <c r="E29" s="75"/>
      <c r="F29" s="75"/>
      <c r="G29" s="75">
        <v>20</v>
      </c>
    </row>
    <row r="30" spans="1:7" s="19" customFormat="1" ht="12.75" customHeight="1" x14ac:dyDescent="0.2">
      <c r="A30" s="96"/>
      <c r="B30" s="28" t="s">
        <v>161</v>
      </c>
      <c r="C30" s="68"/>
      <c r="D30" s="75">
        <f>SUM(G30+E30)</f>
        <v>158.89999999999998</v>
      </c>
      <c r="E30" s="75">
        <v>144.69999999999999</v>
      </c>
      <c r="F30" s="75"/>
      <c r="G30" s="75">
        <v>14.2</v>
      </c>
    </row>
    <row r="31" spans="1:7" s="19" customFormat="1" ht="12.75" customHeight="1" x14ac:dyDescent="0.2">
      <c r="A31" s="96"/>
      <c r="B31" s="30" t="s">
        <v>148</v>
      </c>
      <c r="C31" s="3" t="s">
        <v>66</v>
      </c>
      <c r="D31" s="7">
        <f t="shared" si="0"/>
        <v>130.1</v>
      </c>
      <c r="E31" s="7">
        <v>130.1</v>
      </c>
      <c r="F31" s="7"/>
      <c r="G31" s="7"/>
    </row>
    <row r="32" spans="1:7" s="19" customFormat="1" ht="12.75" customHeight="1" x14ac:dyDescent="0.2">
      <c r="A32" s="96"/>
      <c r="B32" s="30" t="s">
        <v>149</v>
      </c>
      <c r="C32" s="3" t="s">
        <v>17</v>
      </c>
      <c r="D32" s="7">
        <f t="shared" si="0"/>
        <v>21.8</v>
      </c>
      <c r="E32" s="7">
        <f>SUM(E33:E34)</f>
        <v>16.8</v>
      </c>
      <c r="F32" s="7"/>
      <c r="G32" s="7">
        <f>SUM(G33:G34)</f>
        <v>5</v>
      </c>
    </row>
    <row r="33" spans="1:7" s="19" customFormat="1" ht="12.75" customHeight="1" x14ac:dyDescent="0.2">
      <c r="A33" s="96"/>
      <c r="B33" s="28" t="s">
        <v>153</v>
      </c>
      <c r="C33" s="78"/>
      <c r="D33" s="75">
        <f t="shared" si="0"/>
        <v>6.8</v>
      </c>
      <c r="E33" s="75">
        <v>1.8</v>
      </c>
      <c r="F33" s="75"/>
      <c r="G33" s="75">
        <v>5</v>
      </c>
    </row>
    <row r="34" spans="1:7" s="19" customFormat="1" ht="12.75" customHeight="1" x14ac:dyDescent="0.2">
      <c r="A34" s="96"/>
      <c r="B34" s="28" t="s">
        <v>161</v>
      </c>
      <c r="C34" s="78"/>
      <c r="D34" s="75">
        <f t="shared" si="0"/>
        <v>15</v>
      </c>
      <c r="E34" s="75">
        <v>15</v>
      </c>
      <c r="F34" s="75"/>
      <c r="G34" s="75"/>
    </row>
    <row r="35" spans="1:7" s="19" customFormat="1" ht="12.75" customHeight="1" x14ac:dyDescent="0.2">
      <c r="A35" s="96"/>
      <c r="B35" s="35" t="s">
        <v>97</v>
      </c>
      <c r="C35" s="3" t="s">
        <v>17</v>
      </c>
      <c r="D35" s="7">
        <f t="shared" si="0"/>
        <v>12.6</v>
      </c>
      <c r="E35" s="7">
        <v>12.6</v>
      </c>
      <c r="F35" s="7"/>
      <c r="G35" s="7"/>
    </row>
    <row r="36" spans="1:7" ht="12.75" customHeight="1" x14ac:dyDescent="0.2">
      <c r="A36" s="96"/>
      <c r="B36" s="30" t="s">
        <v>149</v>
      </c>
      <c r="C36" s="3" t="s">
        <v>80</v>
      </c>
      <c r="D36" s="7">
        <f t="shared" si="0"/>
        <v>33.1</v>
      </c>
      <c r="E36" s="7">
        <f>SUM(E37:E38)</f>
        <v>4.0999999999999996</v>
      </c>
      <c r="F36" s="7"/>
      <c r="G36" s="7">
        <f>SUM(G37:G38)</f>
        <v>29</v>
      </c>
    </row>
    <row r="37" spans="1:7" ht="12.75" customHeight="1" x14ac:dyDescent="0.2">
      <c r="A37" s="96"/>
      <c r="B37" s="28" t="s">
        <v>151</v>
      </c>
      <c r="C37" s="68"/>
      <c r="D37" s="75">
        <f t="shared" si="0"/>
        <v>4.0999999999999996</v>
      </c>
      <c r="E37" s="75">
        <v>4.0999999999999996</v>
      </c>
      <c r="F37" s="79"/>
      <c r="G37" s="75"/>
    </row>
    <row r="38" spans="1:7" ht="12.75" customHeight="1" x14ac:dyDescent="0.2">
      <c r="A38" s="96"/>
      <c r="B38" s="28" t="s">
        <v>153</v>
      </c>
      <c r="C38" s="68"/>
      <c r="D38" s="75">
        <f t="shared" si="0"/>
        <v>29</v>
      </c>
      <c r="E38" s="75"/>
      <c r="F38" s="79"/>
      <c r="G38" s="75">
        <v>29</v>
      </c>
    </row>
    <row r="39" spans="1:7" ht="12.75" customHeight="1" x14ac:dyDescent="0.2">
      <c r="A39" s="96"/>
      <c r="B39" s="35" t="s">
        <v>97</v>
      </c>
      <c r="C39" s="3" t="s">
        <v>80</v>
      </c>
      <c r="D39" s="7">
        <f t="shared" si="0"/>
        <v>31.8</v>
      </c>
      <c r="E39" s="9">
        <v>31.8</v>
      </c>
      <c r="F39" s="8"/>
      <c r="G39" s="9"/>
    </row>
    <row r="40" spans="1:7" ht="12.75" customHeight="1" x14ac:dyDescent="0.2">
      <c r="A40" s="90"/>
      <c r="B40" s="30" t="s">
        <v>154</v>
      </c>
      <c r="C40" s="3" t="s">
        <v>155</v>
      </c>
      <c r="D40" s="7">
        <f t="shared" si="0"/>
        <v>74.199999999999989</v>
      </c>
      <c r="E40" s="9">
        <v>0.1</v>
      </c>
      <c r="F40" s="8"/>
      <c r="G40" s="9">
        <v>74.099999999999994</v>
      </c>
    </row>
    <row r="41" spans="1:7" ht="15" customHeight="1" x14ac:dyDescent="0.2">
      <c r="A41" s="91" t="s">
        <v>18</v>
      </c>
      <c r="B41" s="36" t="s">
        <v>67</v>
      </c>
      <c r="C41" s="53"/>
      <c r="D41" s="38">
        <f t="shared" ref="D41:D120" si="1">SUM(G41+E41)</f>
        <v>1.8</v>
      </c>
      <c r="E41" s="38">
        <f>SUM(E42:E45)</f>
        <v>1.8</v>
      </c>
      <c r="F41" s="54">
        <f>SUM(F42:F45)</f>
        <v>0</v>
      </c>
      <c r="G41" s="54">
        <f>SUM(G42:G45)</f>
        <v>0</v>
      </c>
    </row>
    <row r="42" spans="1:7" ht="12.75" customHeight="1" x14ac:dyDescent="0.2">
      <c r="A42" s="91"/>
      <c r="B42" s="30" t="s">
        <v>148</v>
      </c>
      <c r="C42" s="3" t="s">
        <v>12</v>
      </c>
      <c r="D42" s="7">
        <f t="shared" si="1"/>
        <v>0.7</v>
      </c>
      <c r="E42" s="7">
        <v>0.7</v>
      </c>
      <c r="F42" s="4"/>
      <c r="G42" s="4"/>
    </row>
    <row r="43" spans="1:7" ht="12.75" customHeight="1" x14ac:dyDescent="0.2">
      <c r="A43" s="91"/>
      <c r="B43" s="30" t="s">
        <v>148</v>
      </c>
      <c r="C43" s="3" t="s">
        <v>16</v>
      </c>
      <c r="D43" s="7">
        <f t="shared" si="1"/>
        <v>0.2</v>
      </c>
      <c r="E43" s="7">
        <v>0.2</v>
      </c>
      <c r="F43" s="4"/>
      <c r="G43" s="4"/>
    </row>
    <row r="44" spans="1:7" ht="12.75" customHeight="1" x14ac:dyDescent="0.2">
      <c r="A44" s="91"/>
      <c r="B44" s="31" t="s">
        <v>82</v>
      </c>
      <c r="C44" s="3" t="s">
        <v>16</v>
      </c>
      <c r="D44" s="7">
        <f t="shared" si="1"/>
        <v>0.8</v>
      </c>
      <c r="E44" s="7">
        <v>0.8</v>
      </c>
      <c r="F44" s="4"/>
      <c r="G44" s="4"/>
    </row>
    <row r="45" spans="1:7" ht="12.75" customHeight="1" x14ac:dyDescent="0.2">
      <c r="A45" s="91"/>
      <c r="B45" s="30" t="s">
        <v>148</v>
      </c>
      <c r="C45" s="3" t="s">
        <v>66</v>
      </c>
      <c r="D45" s="7">
        <f t="shared" si="1"/>
        <v>0.1</v>
      </c>
      <c r="E45" s="7">
        <v>0.1</v>
      </c>
      <c r="F45" s="18"/>
      <c r="G45" s="18"/>
    </row>
    <row r="46" spans="1:7" ht="15" customHeight="1" x14ac:dyDescent="0.2">
      <c r="A46" s="83" t="s">
        <v>19</v>
      </c>
      <c r="B46" s="36" t="s">
        <v>68</v>
      </c>
      <c r="C46" s="53"/>
      <c r="D46" s="38">
        <f t="shared" si="1"/>
        <v>2.6</v>
      </c>
      <c r="E46" s="38">
        <f>SUM(E47:E50)</f>
        <v>2.6</v>
      </c>
      <c r="F46" s="54">
        <f>SUM(F47:F50)</f>
        <v>0</v>
      </c>
      <c r="G46" s="54">
        <f>SUM(G47:G50)</f>
        <v>0</v>
      </c>
    </row>
    <row r="47" spans="1:7" ht="12.75" customHeight="1" x14ac:dyDescent="0.2">
      <c r="A47" s="84"/>
      <c r="B47" s="30" t="s">
        <v>148</v>
      </c>
      <c r="C47" s="3" t="s">
        <v>12</v>
      </c>
      <c r="D47" s="7">
        <f t="shared" si="1"/>
        <v>0.8</v>
      </c>
      <c r="E47" s="7">
        <v>0.8</v>
      </c>
      <c r="F47" s="10"/>
      <c r="G47" s="10"/>
    </row>
    <row r="48" spans="1:7" ht="12.75" customHeight="1" x14ac:dyDescent="0.2">
      <c r="A48" s="84"/>
      <c r="B48" s="30" t="s">
        <v>148</v>
      </c>
      <c r="C48" s="3" t="s">
        <v>16</v>
      </c>
      <c r="D48" s="7">
        <f t="shared" si="1"/>
        <v>0.3</v>
      </c>
      <c r="E48" s="7">
        <v>0.3</v>
      </c>
      <c r="F48" s="10"/>
      <c r="G48" s="10"/>
    </row>
    <row r="49" spans="1:7" ht="12.75" customHeight="1" x14ac:dyDescent="0.2">
      <c r="A49" s="84"/>
      <c r="B49" s="31" t="s">
        <v>82</v>
      </c>
      <c r="C49" s="3" t="s">
        <v>16</v>
      </c>
      <c r="D49" s="7">
        <f t="shared" si="1"/>
        <v>1.4</v>
      </c>
      <c r="E49" s="7">
        <v>1.4</v>
      </c>
      <c r="F49" s="10"/>
      <c r="G49" s="10"/>
    </row>
    <row r="50" spans="1:7" ht="12.75" customHeight="1" x14ac:dyDescent="0.2">
      <c r="A50" s="85"/>
      <c r="B50" s="30" t="s">
        <v>148</v>
      </c>
      <c r="C50" s="3" t="s">
        <v>66</v>
      </c>
      <c r="D50" s="7">
        <f t="shared" si="1"/>
        <v>0.1</v>
      </c>
      <c r="E50" s="7">
        <v>0.1</v>
      </c>
      <c r="F50" s="17"/>
      <c r="G50" s="18"/>
    </row>
    <row r="51" spans="1:7" ht="15" customHeight="1" x14ac:dyDescent="0.2">
      <c r="A51" s="83" t="s">
        <v>21</v>
      </c>
      <c r="B51" s="36" t="s">
        <v>73</v>
      </c>
      <c r="C51" s="53"/>
      <c r="D51" s="38">
        <f t="shared" si="1"/>
        <v>11.1</v>
      </c>
      <c r="E51" s="38">
        <f>SUM(E52+E53+E56+E57)</f>
        <v>7.6</v>
      </c>
      <c r="F51" s="54">
        <f>SUM(F52+F53+F56+F57)</f>
        <v>0</v>
      </c>
      <c r="G51" s="38">
        <f>SUM(G52+G53+G56+G57)</f>
        <v>3.5</v>
      </c>
    </row>
    <row r="52" spans="1:7" ht="12.75" customHeight="1" x14ac:dyDescent="0.2">
      <c r="A52" s="84"/>
      <c r="B52" s="30" t="s">
        <v>148</v>
      </c>
      <c r="C52" s="3" t="s">
        <v>12</v>
      </c>
      <c r="D52" s="7">
        <f t="shared" si="1"/>
        <v>0.5</v>
      </c>
      <c r="E52" s="7">
        <v>0.5</v>
      </c>
      <c r="F52" s="10"/>
      <c r="G52" s="10"/>
    </row>
    <row r="53" spans="1:7" ht="12.75" customHeight="1" x14ac:dyDescent="0.2">
      <c r="A53" s="84"/>
      <c r="B53" s="30" t="s">
        <v>149</v>
      </c>
      <c r="C53" s="3" t="s">
        <v>16</v>
      </c>
      <c r="D53" s="7">
        <f t="shared" si="1"/>
        <v>10.199999999999999</v>
      </c>
      <c r="E53" s="7">
        <f>SUM(E54:E55)</f>
        <v>6.7</v>
      </c>
      <c r="F53" s="7"/>
      <c r="G53" s="7">
        <f>SUM(G54:G55)</f>
        <v>3.5</v>
      </c>
    </row>
    <row r="54" spans="1:7" ht="12.75" customHeight="1" x14ac:dyDescent="0.2">
      <c r="A54" s="84"/>
      <c r="B54" s="28" t="s">
        <v>151</v>
      </c>
      <c r="C54" s="68"/>
      <c r="D54" s="75">
        <f t="shared" si="1"/>
        <v>0.2</v>
      </c>
      <c r="E54" s="75">
        <v>0.2</v>
      </c>
      <c r="F54" s="76"/>
      <c r="G54" s="76"/>
    </row>
    <row r="55" spans="1:7" ht="12.75" customHeight="1" x14ac:dyDescent="0.2">
      <c r="A55" s="84"/>
      <c r="B55" s="28" t="s">
        <v>161</v>
      </c>
      <c r="C55" s="68"/>
      <c r="D55" s="75">
        <f t="shared" si="1"/>
        <v>10</v>
      </c>
      <c r="E55" s="75">
        <v>6.5</v>
      </c>
      <c r="F55" s="76"/>
      <c r="G55" s="75">
        <v>3.5</v>
      </c>
    </row>
    <row r="56" spans="1:7" ht="12.75" customHeight="1" x14ac:dyDescent="0.2">
      <c r="A56" s="84"/>
      <c r="B56" s="31" t="s">
        <v>82</v>
      </c>
      <c r="C56" s="3" t="s">
        <v>16</v>
      </c>
      <c r="D56" s="7">
        <f t="shared" si="1"/>
        <v>0.3</v>
      </c>
      <c r="E56" s="7">
        <v>0.3</v>
      </c>
      <c r="F56" s="10"/>
      <c r="G56" s="10"/>
    </row>
    <row r="57" spans="1:7" ht="12.75" customHeight="1" x14ac:dyDescent="0.2">
      <c r="A57" s="85"/>
      <c r="B57" s="30" t="s">
        <v>148</v>
      </c>
      <c r="C57" s="3" t="s">
        <v>66</v>
      </c>
      <c r="D57" s="7">
        <f t="shared" si="1"/>
        <v>0.1</v>
      </c>
      <c r="E57" s="7">
        <v>0.1</v>
      </c>
      <c r="F57" s="17"/>
      <c r="G57" s="18"/>
    </row>
    <row r="58" spans="1:7" ht="15" customHeight="1" x14ac:dyDescent="0.2">
      <c r="A58" s="83" t="s">
        <v>23</v>
      </c>
      <c r="B58" s="36" t="s">
        <v>74</v>
      </c>
      <c r="C58" s="53"/>
      <c r="D58" s="38">
        <f t="shared" si="1"/>
        <v>3.8</v>
      </c>
      <c r="E58" s="38">
        <f>SUM(E59+E62+E63+E64:E64)</f>
        <v>3.8</v>
      </c>
      <c r="F58" s="54">
        <f>SUM(F59+F62+F63+F64:F64)</f>
        <v>0</v>
      </c>
      <c r="G58" s="54">
        <f>SUM(G59+G62+G63+G64:G64)</f>
        <v>0</v>
      </c>
    </row>
    <row r="59" spans="1:7" ht="12.75" customHeight="1" x14ac:dyDescent="0.2">
      <c r="A59" s="84"/>
      <c r="B59" s="30" t="s">
        <v>148</v>
      </c>
      <c r="C59" s="3" t="s">
        <v>12</v>
      </c>
      <c r="D59" s="7">
        <f t="shared" si="1"/>
        <v>3.1</v>
      </c>
      <c r="E59" s="7">
        <f>SUM(E60:E61)</f>
        <v>3.1</v>
      </c>
      <c r="F59" s="7"/>
      <c r="G59" s="10"/>
    </row>
    <row r="60" spans="1:7" ht="12.75" customHeight="1" x14ac:dyDescent="0.2">
      <c r="A60" s="84"/>
      <c r="B60" s="28" t="s">
        <v>151</v>
      </c>
      <c r="C60" s="68"/>
      <c r="D60" s="75">
        <f t="shared" si="1"/>
        <v>1.1000000000000001</v>
      </c>
      <c r="E60" s="75">
        <v>1.1000000000000001</v>
      </c>
      <c r="F60" s="79"/>
      <c r="G60" s="75"/>
    </row>
    <row r="61" spans="1:7" ht="12.75" customHeight="1" x14ac:dyDescent="0.2">
      <c r="A61" s="84"/>
      <c r="B61" s="28" t="s">
        <v>161</v>
      </c>
      <c r="C61" s="68"/>
      <c r="D61" s="75">
        <f t="shared" si="1"/>
        <v>2</v>
      </c>
      <c r="E61" s="75">
        <v>2</v>
      </c>
      <c r="F61" s="79"/>
      <c r="G61" s="75"/>
    </row>
    <row r="62" spans="1:7" ht="12.75" customHeight="1" x14ac:dyDescent="0.2">
      <c r="A62" s="84"/>
      <c r="B62" s="30" t="s">
        <v>148</v>
      </c>
      <c r="C62" s="3" t="s">
        <v>16</v>
      </c>
      <c r="D62" s="7">
        <f t="shared" si="1"/>
        <v>0.3</v>
      </c>
      <c r="E62" s="7">
        <v>0.3</v>
      </c>
      <c r="F62" s="7"/>
      <c r="G62" s="10"/>
    </row>
    <row r="63" spans="1:7" ht="12.75" customHeight="1" x14ac:dyDescent="0.2">
      <c r="A63" s="84"/>
      <c r="B63" s="31" t="s">
        <v>82</v>
      </c>
      <c r="C63" s="3" t="s">
        <v>16</v>
      </c>
      <c r="D63" s="7">
        <f t="shared" si="1"/>
        <v>0.3</v>
      </c>
      <c r="E63" s="7">
        <v>0.3</v>
      </c>
      <c r="F63" s="7"/>
      <c r="G63" s="10"/>
    </row>
    <row r="64" spans="1:7" ht="12.75" customHeight="1" x14ac:dyDescent="0.2">
      <c r="A64" s="85"/>
      <c r="B64" s="30" t="s">
        <v>148</v>
      </c>
      <c r="C64" s="3" t="s">
        <v>66</v>
      </c>
      <c r="D64" s="7">
        <f t="shared" si="1"/>
        <v>0.1</v>
      </c>
      <c r="E64" s="7">
        <v>0.1</v>
      </c>
      <c r="F64" s="17"/>
      <c r="G64" s="18"/>
    </row>
    <row r="65" spans="1:7" ht="15" customHeight="1" x14ac:dyDescent="0.2">
      <c r="A65" s="83" t="s">
        <v>42</v>
      </c>
      <c r="B65" s="36" t="s">
        <v>70</v>
      </c>
      <c r="C65" s="53"/>
      <c r="D65" s="38">
        <f t="shared" si="1"/>
        <v>2.5</v>
      </c>
      <c r="E65" s="38">
        <f>SUM(E66+E67+E70+E71:E71)</f>
        <v>1</v>
      </c>
      <c r="F65" s="38"/>
      <c r="G65" s="38">
        <f>SUM(G66+G67+G70+G71:G71)</f>
        <v>1.5</v>
      </c>
    </row>
    <row r="66" spans="1:7" ht="12.75" customHeight="1" x14ac:dyDescent="0.2">
      <c r="A66" s="84"/>
      <c r="B66" s="30" t="s">
        <v>148</v>
      </c>
      <c r="C66" s="3" t="s">
        <v>12</v>
      </c>
      <c r="D66" s="7">
        <f t="shared" si="1"/>
        <v>0.6</v>
      </c>
      <c r="E66" s="7">
        <v>0.6</v>
      </c>
      <c r="F66" s="10"/>
      <c r="G66" s="10"/>
    </row>
    <row r="67" spans="1:7" ht="12.75" customHeight="1" x14ac:dyDescent="0.2">
      <c r="A67" s="84"/>
      <c r="B67" s="30" t="s">
        <v>150</v>
      </c>
      <c r="C67" s="3" t="s">
        <v>16</v>
      </c>
      <c r="D67" s="7">
        <f t="shared" si="1"/>
        <v>1.7</v>
      </c>
      <c r="E67" s="7">
        <f>SUM(E68:E69)</f>
        <v>0.2</v>
      </c>
      <c r="F67" s="7"/>
      <c r="G67" s="7">
        <f>SUM(G68:G69)</f>
        <v>1.5</v>
      </c>
    </row>
    <row r="68" spans="1:7" ht="12.75" customHeight="1" x14ac:dyDescent="0.2">
      <c r="A68" s="84"/>
      <c r="B68" s="28" t="s">
        <v>151</v>
      </c>
      <c r="C68" s="68"/>
      <c r="D68" s="75">
        <f t="shared" si="1"/>
        <v>0.2</v>
      </c>
      <c r="E68" s="75">
        <v>0.2</v>
      </c>
      <c r="F68" s="75"/>
      <c r="G68" s="75"/>
    </row>
    <row r="69" spans="1:7" ht="12.75" customHeight="1" x14ac:dyDescent="0.2">
      <c r="A69" s="84"/>
      <c r="B69" s="28" t="s">
        <v>161</v>
      </c>
      <c r="C69" s="68"/>
      <c r="D69" s="75">
        <f t="shared" si="1"/>
        <v>1.5</v>
      </c>
      <c r="E69" s="75"/>
      <c r="F69" s="75"/>
      <c r="G69" s="75">
        <v>1.5</v>
      </c>
    </row>
    <row r="70" spans="1:7" ht="12.75" customHeight="1" x14ac:dyDescent="0.2">
      <c r="A70" s="84"/>
      <c r="B70" s="31" t="s">
        <v>82</v>
      </c>
      <c r="C70" s="3" t="s">
        <v>16</v>
      </c>
      <c r="D70" s="7">
        <f t="shared" si="1"/>
        <v>0.1</v>
      </c>
      <c r="E70" s="7">
        <v>0.1</v>
      </c>
      <c r="F70" s="10"/>
      <c r="G70" s="10"/>
    </row>
    <row r="71" spans="1:7" ht="12.75" customHeight="1" x14ac:dyDescent="0.2">
      <c r="A71" s="85"/>
      <c r="B71" s="30" t="s">
        <v>148</v>
      </c>
      <c r="C71" s="3" t="s">
        <v>66</v>
      </c>
      <c r="D71" s="7">
        <f t="shared" si="1"/>
        <v>0.1</v>
      </c>
      <c r="E71" s="7">
        <v>0.1</v>
      </c>
      <c r="F71" s="17"/>
      <c r="G71" s="18"/>
    </row>
    <row r="72" spans="1:7" ht="15" customHeight="1" x14ac:dyDescent="0.2">
      <c r="A72" s="83" t="s">
        <v>43</v>
      </c>
      <c r="B72" s="36" t="s">
        <v>69</v>
      </c>
      <c r="C72" s="53"/>
      <c r="D72" s="38">
        <f t="shared" si="1"/>
        <v>1.4000000000000001</v>
      </c>
      <c r="E72" s="38">
        <f>SUM(E73:E76)</f>
        <v>1.4000000000000001</v>
      </c>
      <c r="F72" s="54">
        <f>SUM(F73:F76)</f>
        <v>0</v>
      </c>
      <c r="G72" s="54">
        <f>SUM(G73:G76)</f>
        <v>0</v>
      </c>
    </row>
    <row r="73" spans="1:7" ht="12.75" customHeight="1" x14ac:dyDescent="0.2">
      <c r="A73" s="84"/>
      <c r="B73" s="30" t="s">
        <v>148</v>
      </c>
      <c r="C73" s="3" t="s">
        <v>12</v>
      </c>
      <c r="D73" s="7">
        <f t="shared" si="1"/>
        <v>0.3</v>
      </c>
      <c r="E73" s="7">
        <v>0.3</v>
      </c>
      <c r="F73" s="7"/>
      <c r="G73" s="7"/>
    </row>
    <row r="74" spans="1:7" ht="12.75" customHeight="1" x14ac:dyDescent="0.2">
      <c r="A74" s="84"/>
      <c r="B74" s="30" t="s">
        <v>148</v>
      </c>
      <c r="C74" s="3" t="s">
        <v>16</v>
      </c>
      <c r="D74" s="7">
        <f t="shared" si="1"/>
        <v>0.1</v>
      </c>
      <c r="E74" s="7">
        <v>0.1</v>
      </c>
      <c r="F74" s="7"/>
      <c r="G74" s="7"/>
    </row>
    <row r="75" spans="1:7" ht="12.75" customHeight="1" x14ac:dyDescent="0.2">
      <c r="A75" s="84"/>
      <c r="B75" s="31" t="s">
        <v>82</v>
      </c>
      <c r="C75" s="3" t="s">
        <v>16</v>
      </c>
      <c r="D75" s="7">
        <f t="shared" si="1"/>
        <v>0.8</v>
      </c>
      <c r="E75" s="7">
        <v>0.8</v>
      </c>
      <c r="F75" s="7"/>
      <c r="G75" s="7"/>
    </row>
    <row r="76" spans="1:7" ht="12.75" customHeight="1" x14ac:dyDescent="0.2">
      <c r="A76" s="85"/>
      <c r="B76" s="30" t="s">
        <v>148</v>
      </c>
      <c r="C76" s="3" t="s">
        <v>66</v>
      </c>
      <c r="D76" s="7">
        <f t="shared" si="1"/>
        <v>0.2</v>
      </c>
      <c r="E76" s="7">
        <v>0.2</v>
      </c>
      <c r="F76" s="17"/>
      <c r="G76" s="18"/>
    </row>
    <row r="77" spans="1:7" ht="15" customHeight="1" x14ac:dyDescent="0.2">
      <c r="A77" s="83" t="s">
        <v>83</v>
      </c>
      <c r="B77" s="36" t="s">
        <v>72</v>
      </c>
      <c r="C77" s="53"/>
      <c r="D77" s="38">
        <f t="shared" si="1"/>
        <v>5.0999999999999996</v>
      </c>
      <c r="E77" s="38">
        <f>SUM(E78+E79+E82)</f>
        <v>5.0999999999999996</v>
      </c>
      <c r="F77" s="54">
        <f>SUM(F78+F79+F82)</f>
        <v>0</v>
      </c>
      <c r="G77" s="54">
        <f>SUM(G78+G79+G82)</f>
        <v>0</v>
      </c>
    </row>
    <row r="78" spans="1:7" ht="12.75" customHeight="1" x14ac:dyDescent="0.2">
      <c r="A78" s="84"/>
      <c r="B78" s="30" t="s">
        <v>148</v>
      </c>
      <c r="C78" s="3" t="s">
        <v>12</v>
      </c>
      <c r="D78" s="7">
        <f t="shared" si="1"/>
        <v>0.8</v>
      </c>
      <c r="E78" s="7">
        <v>0.8</v>
      </c>
      <c r="F78" s="10"/>
      <c r="G78" s="10"/>
    </row>
    <row r="79" spans="1:7" ht="12.75" customHeight="1" x14ac:dyDescent="0.2">
      <c r="A79" s="84"/>
      <c r="B79" s="30" t="s">
        <v>149</v>
      </c>
      <c r="C79" s="3" t="s">
        <v>16</v>
      </c>
      <c r="D79" s="7">
        <f t="shared" si="1"/>
        <v>1.2000000000000002</v>
      </c>
      <c r="E79" s="7">
        <f>SUM(E80:E81)</f>
        <v>1.2000000000000002</v>
      </c>
      <c r="F79" s="7"/>
      <c r="G79" s="7"/>
    </row>
    <row r="80" spans="1:7" ht="12.75" customHeight="1" x14ac:dyDescent="0.2">
      <c r="A80" s="84"/>
      <c r="B80" s="28" t="s">
        <v>151</v>
      </c>
      <c r="C80" s="68"/>
      <c r="D80" s="75">
        <f t="shared" si="1"/>
        <v>0.1</v>
      </c>
      <c r="E80" s="75">
        <v>0.1</v>
      </c>
      <c r="F80" s="75"/>
      <c r="G80" s="75"/>
    </row>
    <row r="81" spans="1:7" ht="12.75" customHeight="1" x14ac:dyDescent="0.2">
      <c r="A81" s="84"/>
      <c r="B81" s="28" t="s">
        <v>161</v>
      </c>
      <c r="C81" s="68"/>
      <c r="D81" s="75">
        <f t="shared" si="1"/>
        <v>1.1000000000000001</v>
      </c>
      <c r="E81" s="75">
        <v>1.1000000000000001</v>
      </c>
      <c r="F81" s="75"/>
      <c r="G81" s="75"/>
    </row>
    <row r="82" spans="1:7" ht="12.75" customHeight="1" x14ac:dyDescent="0.2">
      <c r="A82" s="84"/>
      <c r="B82" s="31" t="s">
        <v>82</v>
      </c>
      <c r="C82" s="3" t="s">
        <v>16</v>
      </c>
      <c r="D82" s="7">
        <f t="shared" si="1"/>
        <v>3.1</v>
      </c>
      <c r="E82" s="7">
        <v>3.1</v>
      </c>
      <c r="F82" s="10"/>
      <c r="G82" s="10"/>
    </row>
    <row r="83" spans="1:7" ht="15" customHeight="1" x14ac:dyDescent="0.2">
      <c r="A83" s="83" t="s">
        <v>84</v>
      </c>
      <c r="B83" s="36" t="s">
        <v>71</v>
      </c>
      <c r="C83" s="53"/>
      <c r="D83" s="38">
        <f t="shared" si="1"/>
        <v>9.5</v>
      </c>
      <c r="E83" s="38">
        <f>SUM(E84+E85+E88+E89)</f>
        <v>8</v>
      </c>
      <c r="F83" s="54">
        <f>SUM(F84+F85+F88+F89)</f>
        <v>0</v>
      </c>
      <c r="G83" s="38">
        <f>SUM(G84+G85+G88+G89)</f>
        <v>1.5</v>
      </c>
    </row>
    <row r="84" spans="1:7" ht="12.75" customHeight="1" x14ac:dyDescent="0.2">
      <c r="A84" s="84"/>
      <c r="B84" s="30" t="s">
        <v>148</v>
      </c>
      <c r="C84" s="3" t="s">
        <v>12</v>
      </c>
      <c r="D84" s="7">
        <f t="shared" si="1"/>
        <v>1.5</v>
      </c>
      <c r="E84" s="7">
        <v>1.5</v>
      </c>
      <c r="F84" s="10"/>
      <c r="G84" s="10"/>
    </row>
    <row r="85" spans="1:7" ht="12.75" customHeight="1" x14ac:dyDescent="0.2">
      <c r="A85" s="84"/>
      <c r="B85" s="30" t="s">
        <v>149</v>
      </c>
      <c r="C85" s="3" t="s">
        <v>16</v>
      </c>
      <c r="D85" s="7">
        <f t="shared" si="1"/>
        <v>7.2</v>
      </c>
      <c r="E85" s="7">
        <f>SUM(E86:E87)</f>
        <v>5.7</v>
      </c>
      <c r="F85" s="7"/>
      <c r="G85" s="7">
        <f>SUM(G86:G87)</f>
        <v>1.5</v>
      </c>
    </row>
    <row r="86" spans="1:7" ht="12.75" customHeight="1" x14ac:dyDescent="0.2">
      <c r="A86" s="84"/>
      <c r="B86" s="28" t="s">
        <v>151</v>
      </c>
      <c r="C86" s="68"/>
      <c r="D86" s="75">
        <f t="shared" si="1"/>
        <v>0.2</v>
      </c>
      <c r="E86" s="75">
        <v>0.2</v>
      </c>
      <c r="F86" s="75"/>
      <c r="G86" s="75"/>
    </row>
    <row r="87" spans="1:7" ht="12.75" customHeight="1" x14ac:dyDescent="0.2">
      <c r="A87" s="84"/>
      <c r="B87" s="28" t="s">
        <v>161</v>
      </c>
      <c r="C87" s="68"/>
      <c r="D87" s="75">
        <f t="shared" si="1"/>
        <v>7</v>
      </c>
      <c r="E87" s="75">
        <v>5.5</v>
      </c>
      <c r="F87" s="75"/>
      <c r="G87" s="75">
        <v>1.5</v>
      </c>
    </row>
    <row r="88" spans="1:7" ht="12.75" customHeight="1" x14ac:dyDescent="0.2">
      <c r="A88" s="84"/>
      <c r="B88" s="31" t="s">
        <v>82</v>
      </c>
      <c r="C88" s="3" t="s">
        <v>16</v>
      </c>
      <c r="D88" s="7">
        <f t="shared" si="1"/>
        <v>0.7</v>
      </c>
      <c r="E88" s="7">
        <v>0.7</v>
      </c>
      <c r="F88" s="10"/>
      <c r="G88" s="10"/>
    </row>
    <row r="89" spans="1:7" ht="12.75" customHeight="1" x14ac:dyDescent="0.2">
      <c r="A89" s="85"/>
      <c r="B89" s="30" t="s">
        <v>148</v>
      </c>
      <c r="C89" s="3" t="s">
        <v>66</v>
      </c>
      <c r="D89" s="7">
        <f t="shared" si="1"/>
        <v>0.1</v>
      </c>
      <c r="E89" s="7">
        <v>0.1</v>
      </c>
      <c r="F89" s="17"/>
      <c r="G89" s="18"/>
    </row>
    <row r="90" spans="1:7" ht="15" customHeight="1" x14ac:dyDescent="0.2">
      <c r="A90" s="83" t="s">
        <v>85</v>
      </c>
      <c r="B90" s="36" t="s">
        <v>76</v>
      </c>
      <c r="C90" s="53"/>
      <c r="D90" s="38">
        <f t="shared" si="1"/>
        <v>3.5000000000000004</v>
      </c>
      <c r="E90" s="38">
        <f>SUM(E91+E94+E95+E96)</f>
        <v>3.5000000000000004</v>
      </c>
      <c r="F90" s="54">
        <f>SUM(F91+F94+F95+F96)</f>
        <v>0</v>
      </c>
      <c r="G90" s="54">
        <f>SUM(G91+G94+G95+G96)</f>
        <v>0</v>
      </c>
    </row>
    <row r="91" spans="1:7" ht="12.75" customHeight="1" x14ac:dyDescent="0.2">
      <c r="A91" s="84"/>
      <c r="B91" s="30" t="s">
        <v>149</v>
      </c>
      <c r="C91" s="3" t="s">
        <v>12</v>
      </c>
      <c r="D91" s="7">
        <f t="shared" si="1"/>
        <v>2.7</v>
      </c>
      <c r="E91" s="7">
        <f>SUM(E92:E93)</f>
        <v>2.7</v>
      </c>
      <c r="F91" s="10"/>
      <c r="G91" s="10"/>
    </row>
    <row r="92" spans="1:7" ht="12.75" customHeight="1" x14ac:dyDescent="0.2">
      <c r="A92" s="84"/>
      <c r="B92" s="28" t="s">
        <v>151</v>
      </c>
      <c r="C92" s="68"/>
      <c r="D92" s="75">
        <f t="shared" si="1"/>
        <v>0.7</v>
      </c>
      <c r="E92" s="75">
        <v>0.7</v>
      </c>
      <c r="F92" s="75"/>
      <c r="G92" s="75"/>
    </row>
    <row r="93" spans="1:7" ht="12.75" customHeight="1" x14ac:dyDescent="0.2">
      <c r="A93" s="84"/>
      <c r="B93" s="28" t="s">
        <v>161</v>
      </c>
      <c r="C93" s="68"/>
      <c r="D93" s="75">
        <f t="shared" si="1"/>
        <v>2</v>
      </c>
      <c r="E93" s="75">
        <v>2</v>
      </c>
      <c r="F93" s="75"/>
      <c r="G93" s="75"/>
    </row>
    <row r="94" spans="1:7" ht="12.75" customHeight="1" x14ac:dyDescent="0.2">
      <c r="A94" s="84"/>
      <c r="B94" s="30" t="s">
        <v>148</v>
      </c>
      <c r="C94" s="3" t="s">
        <v>16</v>
      </c>
      <c r="D94" s="7">
        <f t="shared" si="1"/>
        <v>0.1</v>
      </c>
      <c r="E94" s="7">
        <v>0.1</v>
      </c>
      <c r="F94" s="10"/>
      <c r="G94" s="10"/>
    </row>
    <row r="95" spans="1:7" ht="12.75" customHeight="1" x14ac:dyDescent="0.2">
      <c r="A95" s="84"/>
      <c r="B95" s="31" t="s">
        <v>82</v>
      </c>
      <c r="C95" s="3" t="s">
        <v>16</v>
      </c>
      <c r="D95" s="7">
        <f t="shared" si="1"/>
        <v>0.6</v>
      </c>
      <c r="E95" s="7">
        <v>0.6</v>
      </c>
      <c r="F95" s="10"/>
      <c r="G95" s="10"/>
    </row>
    <row r="96" spans="1:7" ht="12.75" customHeight="1" x14ac:dyDescent="0.2">
      <c r="A96" s="85"/>
      <c r="B96" s="30" t="s">
        <v>148</v>
      </c>
      <c r="C96" s="3" t="s">
        <v>66</v>
      </c>
      <c r="D96" s="7">
        <f t="shared" si="1"/>
        <v>0.1</v>
      </c>
      <c r="E96" s="7">
        <v>0.1</v>
      </c>
      <c r="F96" s="17"/>
      <c r="G96" s="18"/>
    </row>
    <row r="97" spans="1:7" ht="15" customHeight="1" x14ac:dyDescent="0.2">
      <c r="A97" s="83" t="s">
        <v>86</v>
      </c>
      <c r="B97" s="36" t="s">
        <v>75</v>
      </c>
      <c r="C97" s="53"/>
      <c r="D97" s="38">
        <f t="shared" si="1"/>
        <v>0.7</v>
      </c>
      <c r="E97" s="38">
        <f>SUM(E98+E99+E100)</f>
        <v>0.7</v>
      </c>
      <c r="F97" s="54">
        <f>SUM(F98+F99+F100)</f>
        <v>0</v>
      </c>
      <c r="G97" s="54">
        <f>SUM(G98+G99+G100)</f>
        <v>0</v>
      </c>
    </row>
    <row r="98" spans="1:7" ht="12.75" customHeight="1" x14ac:dyDescent="0.2">
      <c r="A98" s="84"/>
      <c r="B98" s="30" t="s">
        <v>148</v>
      </c>
      <c r="C98" s="3" t="s">
        <v>12</v>
      </c>
      <c r="D98" s="7">
        <f t="shared" si="1"/>
        <v>0.4</v>
      </c>
      <c r="E98" s="7">
        <v>0.4</v>
      </c>
      <c r="F98" s="10"/>
      <c r="G98" s="10"/>
    </row>
    <row r="99" spans="1:7" ht="12.75" customHeight="1" x14ac:dyDescent="0.2">
      <c r="A99" s="84"/>
      <c r="B99" s="30" t="s">
        <v>148</v>
      </c>
      <c r="C99" s="3" t="s">
        <v>16</v>
      </c>
      <c r="D99" s="7">
        <f>SUM(G99+E99)</f>
        <v>0.1</v>
      </c>
      <c r="E99" s="7">
        <v>0.1</v>
      </c>
      <c r="F99" s="7"/>
      <c r="G99" s="7"/>
    </row>
    <row r="100" spans="1:7" ht="12.75" customHeight="1" x14ac:dyDescent="0.2">
      <c r="A100" s="84"/>
      <c r="B100" s="31" t="s">
        <v>82</v>
      </c>
      <c r="C100" s="3" t="s">
        <v>16</v>
      </c>
      <c r="D100" s="7">
        <f t="shared" si="1"/>
        <v>0.2</v>
      </c>
      <c r="E100" s="7">
        <v>0.2</v>
      </c>
      <c r="F100" s="10"/>
      <c r="G100" s="10"/>
    </row>
    <row r="101" spans="1:7" ht="15" customHeight="1" x14ac:dyDescent="0.2">
      <c r="A101" s="83" t="s">
        <v>87</v>
      </c>
      <c r="B101" s="36" t="s">
        <v>77</v>
      </c>
      <c r="C101" s="53"/>
      <c r="D101" s="38">
        <f t="shared" si="1"/>
        <v>57.599999999999994</v>
      </c>
      <c r="E101" s="38">
        <f>SUM(E102+E105+E108+E109)</f>
        <v>6.2999999999999989</v>
      </c>
      <c r="F101" s="54">
        <f>SUM(F102+F105+F108+F109)</f>
        <v>0</v>
      </c>
      <c r="G101" s="38">
        <f>SUM(G102+G105+G108+G109)</f>
        <v>51.3</v>
      </c>
    </row>
    <row r="102" spans="1:7" ht="12.75" customHeight="1" x14ac:dyDescent="0.2">
      <c r="A102" s="84"/>
      <c r="B102" s="30" t="s">
        <v>149</v>
      </c>
      <c r="C102" s="3" t="s">
        <v>12</v>
      </c>
      <c r="D102" s="7">
        <f t="shared" si="1"/>
        <v>5.0999999999999996</v>
      </c>
      <c r="E102" s="7">
        <f>SUM(E103:E104)</f>
        <v>5.0999999999999996</v>
      </c>
      <c r="F102" s="10"/>
      <c r="G102" s="10"/>
    </row>
    <row r="103" spans="1:7" ht="12.75" customHeight="1" x14ac:dyDescent="0.2">
      <c r="A103" s="84"/>
      <c r="B103" s="28" t="s">
        <v>151</v>
      </c>
      <c r="C103" s="68"/>
      <c r="D103" s="75">
        <f t="shared" si="1"/>
        <v>0.6</v>
      </c>
      <c r="E103" s="75">
        <v>0.6</v>
      </c>
      <c r="F103" s="75"/>
      <c r="G103" s="75"/>
    </row>
    <row r="104" spans="1:7" ht="12.75" customHeight="1" x14ac:dyDescent="0.2">
      <c r="A104" s="84"/>
      <c r="B104" s="28" t="s">
        <v>161</v>
      </c>
      <c r="C104" s="68"/>
      <c r="D104" s="75">
        <f t="shared" si="1"/>
        <v>4.5</v>
      </c>
      <c r="E104" s="75">
        <v>4.5</v>
      </c>
      <c r="F104" s="75"/>
      <c r="G104" s="75"/>
    </row>
    <row r="105" spans="1:7" ht="12.75" customHeight="1" x14ac:dyDescent="0.2">
      <c r="A105" s="84"/>
      <c r="B105" s="30" t="s">
        <v>149</v>
      </c>
      <c r="C105" s="3" t="s">
        <v>16</v>
      </c>
      <c r="D105" s="7">
        <f t="shared" si="1"/>
        <v>51.9</v>
      </c>
      <c r="E105" s="7">
        <f>SUM(E106:E107)</f>
        <v>0.6</v>
      </c>
      <c r="F105" s="7"/>
      <c r="G105" s="7">
        <f>SUM(G106:G107)</f>
        <v>51.3</v>
      </c>
    </row>
    <row r="106" spans="1:7" ht="12.75" customHeight="1" x14ac:dyDescent="0.2">
      <c r="A106" s="84"/>
      <c r="B106" s="28" t="s">
        <v>151</v>
      </c>
      <c r="C106" s="68"/>
      <c r="D106" s="75">
        <f t="shared" si="1"/>
        <v>0.1</v>
      </c>
      <c r="E106" s="75">
        <v>0.1</v>
      </c>
      <c r="F106" s="75"/>
      <c r="G106" s="75"/>
    </row>
    <row r="107" spans="1:7" ht="12.75" customHeight="1" x14ac:dyDescent="0.2">
      <c r="A107" s="84"/>
      <c r="B107" s="28" t="s">
        <v>161</v>
      </c>
      <c r="C107" s="68"/>
      <c r="D107" s="75">
        <f t="shared" si="1"/>
        <v>51.8</v>
      </c>
      <c r="E107" s="75">
        <v>0.5</v>
      </c>
      <c r="F107" s="75"/>
      <c r="G107" s="75">
        <v>51.3</v>
      </c>
    </row>
    <row r="108" spans="1:7" ht="12.75" customHeight="1" x14ac:dyDescent="0.2">
      <c r="A108" s="84"/>
      <c r="B108" s="31" t="s">
        <v>82</v>
      </c>
      <c r="C108" s="3" t="s">
        <v>16</v>
      </c>
      <c r="D108" s="7">
        <f t="shared" si="1"/>
        <v>0.5</v>
      </c>
      <c r="E108" s="7">
        <v>0.5</v>
      </c>
      <c r="F108" s="10"/>
      <c r="G108" s="10"/>
    </row>
    <row r="109" spans="1:7" ht="12.75" customHeight="1" x14ac:dyDescent="0.2">
      <c r="A109" s="85"/>
      <c r="B109" s="30" t="s">
        <v>148</v>
      </c>
      <c r="C109" s="3" t="s">
        <v>66</v>
      </c>
      <c r="D109" s="7">
        <f t="shared" si="1"/>
        <v>0.1</v>
      </c>
      <c r="E109" s="7">
        <v>0.1</v>
      </c>
      <c r="F109" s="17"/>
      <c r="G109" s="18"/>
    </row>
    <row r="110" spans="1:7" s="11" customFormat="1" ht="15" customHeight="1" x14ac:dyDescent="0.2">
      <c r="A110" s="83" t="s">
        <v>88</v>
      </c>
      <c r="B110" s="36" t="s">
        <v>78</v>
      </c>
      <c r="C110" s="53"/>
      <c r="D110" s="38">
        <f t="shared" si="1"/>
        <v>23.1</v>
      </c>
      <c r="E110" s="38">
        <f>SUM(E111+E112+E115+E116)</f>
        <v>13.1</v>
      </c>
      <c r="F110" s="54">
        <f>SUM(F111+F112+F115+F116)</f>
        <v>0</v>
      </c>
      <c r="G110" s="38">
        <f>SUM(G111+G112+G115+G116)</f>
        <v>10</v>
      </c>
    </row>
    <row r="111" spans="1:7" ht="12.75" customHeight="1" x14ac:dyDescent="0.2">
      <c r="A111" s="84"/>
      <c r="B111" s="30" t="s">
        <v>148</v>
      </c>
      <c r="C111" s="3" t="s">
        <v>12</v>
      </c>
      <c r="D111" s="7">
        <f t="shared" si="1"/>
        <v>0.8</v>
      </c>
      <c r="E111" s="7">
        <v>0.8</v>
      </c>
      <c r="F111" s="10"/>
      <c r="G111" s="10"/>
    </row>
    <row r="112" spans="1:7" ht="12.75" customHeight="1" x14ac:dyDescent="0.2">
      <c r="A112" s="84"/>
      <c r="B112" s="30" t="s">
        <v>149</v>
      </c>
      <c r="C112" s="3" t="s">
        <v>16</v>
      </c>
      <c r="D112" s="7">
        <f t="shared" si="1"/>
        <v>20.100000000000001</v>
      </c>
      <c r="E112" s="7">
        <f>SUM(E113:E114)</f>
        <v>10.1</v>
      </c>
      <c r="F112" s="7"/>
      <c r="G112" s="7">
        <f>SUM(G113:G114)</f>
        <v>10</v>
      </c>
    </row>
    <row r="113" spans="1:7" ht="12.75" customHeight="1" x14ac:dyDescent="0.2">
      <c r="A113" s="84"/>
      <c r="B113" s="28" t="s">
        <v>151</v>
      </c>
      <c r="C113" s="68"/>
      <c r="D113" s="75">
        <f t="shared" si="1"/>
        <v>0.1</v>
      </c>
      <c r="E113" s="75">
        <v>0.1</v>
      </c>
      <c r="F113" s="75"/>
      <c r="G113" s="75"/>
    </row>
    <row r="114" spans="1:7" ht="12.75" customHeight="1" x14ac:dyDescent="0.2">
      <c r="A114" s="84"/>
      <c r="B114" s="28" t="s">
        <v>161</v>
      </c>
      <c r="C114" s="68"/>
      <c r="D114" s="75">
        <f t="shared" si="1"/>
        <v>20</v>
      </c>
      <c r="E114" s="75">
        <v>10</v>
      </c>
      <c r="F114" s="75"/>
      <c r="G114" s="75">
        <v>10</v>
      </c>
    </row>
    <row r="115" spans="1:7" ht="12.75" customHeight="1" x14ac:dyDescent="0.2">
      <c r="A115" s="84"/>
      <c r="B115" s="31" t="s">
        <v>82</v>
      </c>
      <c r="C115" s="3" t="s">
        <v>16</v>
      </c>
      <c r="D115" s="7">
        <f t="shared" si="1"/>
        <v>2.1</v>
      </c>
      <c r="E115" s="7">
        <v>2.1</v>
      </c>
      <c r="F115" s="10"/>
      <c r="G115" s="10"/>
    </row>
    <row r="116" spans="1:7" ht="12.75" customHeight="1" x14ac:dyDescent="0.2">
      <c r="A116" s="85"/>
      <c r="B116" s="30" t="s">
        <v>148</v>
      </c>
      <c r="C116" s="3" t="s">
        <v>66</v>
      </c>
      <c r="D116" s="7">
        <f t="shared" si="1"/>
        <v>0.1</v>
      </c>
      <c r="E116" s="7">
        <v>0.1</v>
      </c>
      <c r="F116" s="17"/>
      <c r="G116" s="18"/>
    </row>
    <row r="117" spans="1:7" ht="15" customHeight="1" x14ac:dyDescent="0.2">
      <c r="A117" s="91" t="s">
        <v>89</v>
      </c>
      <c r="B117" s="55" t="s">
        <v>24</v>
      </c>
      <c r="C117" s="37"/>
      <c r="D117" s="38">
        <f t="shared" si="1"/>
        <v>44.7</v>
      </c>
      <c r="E117" s="38">
        <f>SUM(E118)</f>
        <v>44.7</v>
      </c>
      <c r="F117" s="54">
        <f>SUM(F118)</f>
        <v>0</v>
      </c>
      <c r="G117" s="54">
        <f>SUM(G118)</f>
        <v>0</v>
      </c>
    </row>
    <row r="118" spans="1:7" ht="12.75" customHeight="1" x14ac:dyDescent="0.2">
      <c r="A118" s="91"/>
      <c r="B118" s="30" t="s">
        <v>149</v>
      </c>
      <c r="C118" s="3" t="s">
        <v>15</v>
      </c>
      <c r="D118" s="7">
        <f t="shared" si="1"/>
        <v>44.7</v>
      </c>
      <c r="E118" s="7">
        <f>SUM(E119:E120)</f>
        <v>44.7</v>
      </c>
      <c r="F118" s="7"/>
      <c r="G118" s="7"/>
    </row>
    <row r="119" spans="1:7" ht="12.75" customHeight="1" x14ac:dyDescent="0.2">
      <c r="A119" s="91"/>
      <c r="B119" s="28" t="s">
        <v>151</v>
      </c>
      <c r="C119" s="68"/>
      <c r="D119" s="75">
        <f t="shared" si="1"/>
        <v>4.7</v>
      </c>
      <c r="E119" s="75">
        <v>4.7</v>
      </c>
      <c r="F119" s="76"/>
      <c r="G119" s="76"/>
    </row>
    <row r="120" spans="1:7" ht="12.75" customHeight="1" x14ac:dyDescent="0.2">
      <c r="A120" s="91"/>
      <c r="B120" s="28" t="s">
        <v>161</v>
      </c>
      <c r="C120" s="68"/>
      <c r="D120" s="75">
        <f t="shared" si="1"/>
        <v>40</v>
      </c>
      <c r="E120" s="75">
        <v>40</v>
      </c>
      <c r="F120" s="76"/>
      <c r="G120" s="75"/>
    </row>
    <row r="121" spans="1:7" ht="15" customHeight="1" x14ac:dyDescent="0.2">
      <c r="A121" s="83" t="s">
        <v>90</v>
      </c>
      <c r="B121" s="55" t="s">
        <v>100</v>
      </c>
      <c r="C121" s="37"/>
      <c r="D121" s="38">
        <f t="shared" ref="D121:D163" si="2">SUM(G121+E121)</f>
        <v>38.9</v>
      </c>
      <c r="E121" s="38">
        <f>SUM(E122:E122)</f>
        <v>38.9</v>
      </c>
      <c r="F121" s="54">
        <f>SUM(F122:F122)</f>
        <v>0</v>
      </c>
      <c r="G121" s="54">
        <f>SUM(G122:G122)</f>
        <v>0</v>
      </c>
    </row>
    <row r="122" spans="1:7" ht="12.75" customHeight="1" x14ac:dyDescent="0.2">
      <c r="A122" s="84"/>
      <c r="B122" s="30" t="s">
        <v>149</v>
      </c>
      <c r="C122" s="3" t="s">
        <v>15</v>
      </c>
      <c r="D122" s="7">
        <f t="shared" si="2"/>
        <v>38.9</v>
      </c>
      <c r="E122" s="7">
        <f>SUM(E123:E124)</f>
        <v>38.9</v>
      </c>
      <c r="F122" s="7"/>
      <c r="G122" s="7"/>
    </row>
    <row r="123" spans="1:7" ht="12.75" customHeight="1" x14ac:dyDescent="0.2">
      <c r="A123" s="84"/>
      <c r="B123" s="28" t="s">
        <v>151</v>
      </c>
      <c r="C123" s="68"/>
      <c r="D123" s="75">
        <f t="shared" si="2"/>
        <v>8.9</v>
      </c>
      <c r="E123" s="75">
        <v>8.9</v>
      </c>
      <c r="F123" s="76"/>
      <c r="G123" s="76"/>
    </row>
    <row r="124" spans="1:7" ht="12.75" customHeight="1" x14ac:dyDescent="0.2">
      <c r="A124" s="85"/>
      <c r="B124" s="28" t="s">
        <v>161</v>
      </c>
      <c r="C124" s="68"/>
      <c r="D124" s="75">
        <f t="shared" si="2"/>
        <v>30</v>
      </c>
      <c r="E124" s="75">
        <v>30</v>
      </c>
      <c r="F124" s="76"/>
      <c r="G124" s="75"/>
    </row>
    <row r="125" spans="1:7" ht="15" customHeight="1" x14ac:dyDescent="0.2">
      <c r="A125" s="91" t="s">
        <v>91</v>
      </c>
      <c r="B125" s="55" t="s">
        <v>25</v>
      </c>
      <c r="C125" s="37"/>
      <c r="D125" s="38">
        <f t="shared" si="2"/>
        <v>40.200000000000003</v>
      </c>
      <c r="E125" s="38">
        <f>SUM(E126+E129)</f>
        <v>5.2</v>
      </c>
      <c r="F125" s="54">
        <f>SUM(F126+F129)</f>
        <v>0</v>
      </c>
      <c r="G125" s="38">
        <f>SUM(G126+G129)</f>
        <v>35</v>
      </c>
    </row>
    <row r="126" spans="1:7" ht="12.75" customHeight="1" x14ac:dyDescent="0.2">
      <c r="A126" s="91"/>
      <c r="B126" s="30" t="s">
        <v>149</v>
      </c>
      <c r="C126" s="3" t="s">
        <v>15</v>
      </c>
      <c r="D126" s="7">
        <f t="shared" si="2"/>
        <v>39.299999999999997</v>
      </c>
      <c r="E126" s="7">
        <f>SUM(E127:E128)</f>
        <v>4.3</v>
      </c>
      <c r="F126" s="7"/>
      <c r="G126" s="7">
        <f>SUM(G127:G128)</f>
        <v>35</v>
      </c>
    </row>
    <row r="127" spans="1:7" ht="12.75" customHeight="1" x14ac:dyDescent="0.2">
      <c r="A127" s="91"/>
      <c r="B127" s="28" t="s">
        <v>151</v>
      </c>
      <c r="C127" s="68"/>
      <c r="D127" s="75">
        <f t="shared" si="2"/>
        <v>4.3</v>
      </c>
      <c r="E127" s="75">
        <v>4.3</v>
      </c>
      <c r="F127" s="76"/>
      <c r="G127" s="76"/>
    </row>
    <row r="128" spans="1:7" ht="12.75" customHeight="1" x14ac:dyDescent="0.2">
      <c r="A128" s="91"/>
      <c r="B128" s="28" t="s">
        <v>161</v>
      </c>
      <c r="C128" s="68"/>
      <c r="D128" s="75">
        <f t="shared" si="2"/>
        <v>35</v>
      </c>
      <c r="E128" s="75"/>
      <c r="F128" s="76"/>
      <c r="G128" s="75">
        <v>35</v>
      </c>
    </row>
    <row r="129" spans="1:7" ht="12.75" customHeight="1" x14ac:dyDescent="0.2">
      <c r="A129" s="91"/>
      <c r="B129" s="31" t="s">
        <v>82</v>
      </c>
      <c r="C129" s="3" t="s">
        <v>15</v>
      </c>
      <c r="D129" s="7">
        <f t="shared" si="2"/>
        <v>0.9</v>
      </c>
      <c r="E129" s="7">
        <v>0.9</v>
      </c>
      <c r="F129" s="10"/>
      <c r="G129" s="6"/>
    </row>
    <row r="130" spans="1:7" ht="15" customHeight="1" x14ac:dyDescent="0.2">
      <c r="A130" s="83" t="s">
        <v>92</v>
      </c>
      <c r="B130" s="55" t="s">
        <v>26</v>
      </c>
      <c r="C130" s="37"/>
      <c r="D130" s="38">
        <f t="shared" si="2"/>
        <v>13.3</v>
      </c>
      <c r="E130" s="38">
        <f>SUM(E131)</f>
        <v>13.3</v>
      </c>
      <c r="F130" s="54">
        <f>SUM(F131)</f>
        <v>0</v>
      </c>
      <c r="G130" s="54">
        <f>SUM(G131)</f>
        <v>0</v>
      </c>
    </row>
    <row r="131" spans="1:7" ht="12.75" customHeight="1" x14ac:dyDescent="0.2">
      <c r="A131" s="84"/>
      <c r="B131" s="30" t="s">
        <v>149</v>
      </c>
      <c r="C131" s="3" t="s">
        <v>15</v>
      </c>
      <c r="D131" s="7">
        <f>SUM(G131+E131)</f>
        <v>13.3</v>
      </c>
      <c r="E131" s="7">
        <f>SUM(E132:E133)</f>
        <v>13.3</v>
      </c>
      <c r="F131" s="7"/>
      <c r="G131" s="4"/>
    </row>
    <row r="132" spans="1:7" ht="12.75" customHeight="1" x14ac:dyDescent="0.2">
      <c r="A132" s="84"/>
      <c r="B132" s="28" t="s">
        <v>151</v>
      </c>
      <c r="C132" s="68"/>
      <c r="D132" s="75">
        <f>SUM(G132+E132)</f>
        <v>3.3</v>
      </c>
      <c r="E132" s="75">
        <v>3.3</v>
      </c>
      <c r="F132" s="76"/>
      <c r="G132" s="76"/>
    </row>
    <row r="133" spans="1:7" ht="12.75" customHeight="1" x14ac:dyDescent="0.2">
      <c r="A133" s="84"/>
      <c r="B133" s="28" t="s">
        <v>161</v>
      </c>
      <c r="C133" s="68"/>
      <c r="D133" s="75">
        <f>SUM(G133+E133)</f>
        <v>10</v>
      </c>
      <c r="E133" s="75">
        <v>10</v>
      </c>
      <c r="F133" s="76"/>
      <c r="G133" s="75"/>
    </row>
    <row r="134" spans="1:7" s="19" customFormat="1" ht="15" customHeight="1" x14ac:dyDescent="0.2">
      <c r="A134" s="91" t="s">
        <v>93</v>
      </c>
      <c r="B134" s="55" t="s">
        <v>28</v>
      </c>
      <c r="C134" s="37"/>
      <c r="D134" s="38">
        <f t="shared" si="2"/>
        <v>51.1</v>
      </c>
      <c r="E134" s="38">
        <f>SUM(E135)</f>
        <v>46.1</v>
      </c>
      <c r="F134" s="54">
        <f>SUM(F135)</f>
        <v>0</v>
      </c>
      <c r="G134" s="38">
        <f>SUM(G135)</f>
        <v>5</v>
      </c>
    </row>
    <row r="135" spans="1:7" s="19" customFormat="1" ht="12.75" customHeight="1" x14ac:dyDescent="0.2">
      <c r="A135" s="91"/>
      <c r="B135" s="30" t="s">
        <v>149</v>
      </c>
      <c r="C135" s="3" t="s">
        <v>15</v>
      </c>
      <c r="D135" s="7">
        <f t="shared" si="2"/>
        <v>51.1</v>
      </c>
      <c r="E135" s="7">
        <f>SUM(E136:E137)</f>
        <v>46.1</v>
      </c>
      <c r="F135" s="7"/>
      <c r="G135" s="7">
        <f>SUM(G136:G137)</f>
        <v>5</v>
      </c>
    </row>
    <row r="136" spans="1:7" s="19" customFormat="1" ht="12.75" customHeight="1" x14ac:dyDescent="0.2">
      <c r="A136" s="91"/>
      <c r="B136" s="28" t="s">
        <v>151</v>
      </c>
      <c r="C136" s="68"/>
      <c r="D136" s="75">
        <f t="shared" si="2"/>
        <v>11.1</v>
      </c>
      <c r="E136" s="75">
        <v>11.1</v>
      </c>
      <c r="F136" s="76"/>
      <c r="G136" s="76"/>
    </row>
    <row r="137" spans="1:7" s="19" customFormat="1" ht="12.75" customHeight="1" x14ac:dyDescent="0.2">
      <c r="A137" s="91"/>
      <c r="B137" s="28" t="s">
        <v>161</v>
      </c>
      <c r="C137" s="68"/>
      <c r="D137" s="75">
        <f t="shared" si="2"/>
        <v>40</v>
      </c>
      <c r="E137" s="75">
        <v>35</v>
      </c>
      <c r="F137" s="76"/>
      <c r="G137" s="75">
        <v>5</v>
      </c>
    </row>
    <row r="138" spans="1:7" ht="15" customHeight="1" x14ac:dyDescent="0.2">
      <c r="A138" s="91" t="s">
        <v>94</v>
      </c>
      <c r="B138" s="55" t="s">
        <v>29</v>
      </c>
      <c r="C138" s="37"/>
      <c r="D138" s="38">
        <f t="shared" si="2"/>
        <v>45.9</v>
      </c>
      <c r="E138" s="38">
        <f>SUM(E139+E142)</f>
        <v>15.9</v>
      </c>
      <c r="F138" s="54">
        <f>SUM(F139+F142)</f>
        <v>0</v>
      </c>
      <c r="G138" s="38">
        <f>SUM(G139+G142)</f>
        <v>30</v>
      </c>
    </row>
    <row r="139" spans="1:7" ht="12.75" customHeight="1" x14ac:dyDescent="0.2">
      <c r="A139" s="91"/>
      <c r="B139" s="30" t="s">
        <v>149</v>
      </c>
      <c r="C139" s="3" t="s">
        <v>15</v>
      </c>
      <c r="D139" s="7">
        <f>SUM(G139+E139)</f>
        <v>42.9</v>
      </c>
      <c r="E139" s="7">
        <f>SUM(E140:E141)</f>
        <v>12.9</v>
      </c>
      <c r="F139" s="7"/>
      <c r="G139" s="7">
        <f>SUM(G140:G141)</f>
        <v>30</v>
      </c>
    </row>
    <row r="140" spans="1:7" ht="12.75" customHeight="1" x14ac:dyDescent="0.2">
      <c r="A140" s="91"/>
      <c r="B140" s="28" t="s">
        <v>151</v>
      </c>
      <c r="C140" s="68"/>
      <c r="D140" s="75">
        <f>SUM(G140+E140)</f>
        <v>8.9</v>
      </c>
      <c r="E140" s="75">
        <v>8.9</v>
      </c>
      <c r="F140" s="76"/>
      <c r="G140" s="76"/>
    </row>
    <row r="141" spans="1:7" ht="12.75" customHeight="1" x14ac:dyDescent="0.2">
      <c r="A141" s="91"/>
      <c r="B141" s="28" t="s">
        <v>161</v>
      </c>
      <c r="C141" s="68"/>
      <c r="D141" s="75">
        <f>SUM(G141+E141)</f>
        <v>34</v>
      </c>
      <c r="E141" s="75">
        <v>4</v>
      </c>
      <c r="F141" s="76"/>
      <c r="G141" s="75">
        <v>30</v>
      </c>
    </row>
    <row r="142" spans="1:7" ht="12.75" customHeight="1" x14ac:dyDescent="0.2">
      <c r="A142" s="91"/>
      <c r="B142" s="31" t="s">
        <v>82</v>
      </c>
      <c r="C142" s="3" t="s">
        <v>15</v>
      </c>
      <c r="D142" s="7">
        <f t="shared" si="2"/>
        <v>3</v>
      </c>
      <c r="E142" s="7">
        <v>3</v>
      </c>
      <c r="F142" s="10"/>
      <c r="G142" s="6"/>
    </row>
    <row r="143" spans="1:7" ht="15" customHeight="1" x14ac:dyDescent="0.2">
      <c r="A143" s="91" t="s">
        <v>95</v>
      </c>
      <c r="B143" s="55" t="s">
        <v>27</v>
      </c>
      <c r="C143" s="37"/>
      <c r="D143" s="38">
        <f t="shared" si="2"/>
        <v>44.599999999999994</v>
      </c>
      <c r="E143" s="38">
        <f>SUM(E144+E147)</f>
        <v>44.599999999999994</v>
      </c>
      <c r="F143" s="54">
        <f>SUM(F144+F147)</f>
        <v>0</v>
      </c>
      <c r="G143" s="54">
        <f>SUM(G144+G147)</f>
        <v>0</v>
      </c>
    </row>
    <row r="144" spans="1:7" ht="12.75" customHeight="1" x14ac:dyDescent="0.2">
      <c r="A144" s="91"/>
      <c r="B144" s="30" t="s">
        <v>149</v>
      </c>
      <c r="C144" s="3" t="s">
        <v>15</v>
      </c>
      <c r="D144" s="7">
        <f t="shared" si="2"/>
        <v>43.8</v>
      </c>
      <c r="E144" s="7">
        <f>SUM(E145:E146)</f>
        <v>43.8</v>
      </c>
      <c r="F144" s="7"/>
      <c r="G144" s="4"/>
    </row>
    <row r="145" spans="1:7" ht="12.75" customHeight="1" x14ac:dyDescent="0.2">
      <c r="A145" s="91"/>
      <c r="B145" s="28" t="s">
        <v>151</v>
      </c>
      <c r="C145" s="68"/>
      <c r="D145" s="75">
        <f t="shared" si="2"/>
        <v>18.8</v>
      </c>
      <c r="E145" s="75">
        <v>18.8</v>
      </c>
      <c r="F145" s="76"/>
      <c r="G145" s="76"/>
    </row>
    <row r="146" spans="1:7" ht="12.75" customHeight="1" x14ac:dyDescent="0.2">
      <c r="A146" s="91"/>
      <c r="B146" s="28" t="s">
        <v>161</v>
      </c>
      <c r="C146" s="68"/>
      <c r="D146" s="75">
        <f t="shared" si="2"/>
        <v>25</v>
      </c>
      <c r="E146" s="75">
        <v>25</v>
      </c>
      <c r="F146" s="76"/>
      <c r="G146" s="75"/>
    </row>
    <row r="147" spans="1:7" ht="12.75" customHeight="1" x14ac:dyDescent="0.2">
      <c r="A147" s="91"/>
      <c r="B147" s="31" t="s">
        <v>82</v>
      </c>
      <c r="C147" s="3" t="s">
        <v>15</v>
      </c>
      <c r="D147" s="7">
        <f t="shared" si="2"/>
        <v>0.8</v>
      </c>
      <c r="E147" s="7">
        <v>0.8</v>
      </c>
      <c r="F147" s="10"/>
      <c r="G147" s="6"/>
    </row>
    <row r="148" spans="1:7" ht="15" customHeight="1" x14ac:dyDescent="0.2">
      <c r="A148" s="83" t="s">
        <v>96</v>
      </c>
      <c r="B148" s="36" t="s">
        <v>31</v>
      </c>
      <c r="C148" s="37"/>
      <c r="D148" s="38">
        <f t="shared" si="2"/>
        <v>12.6</v>
      </c>
      <c r="E148" s="38">
        <f>SUM(E149)</f>
        <v>12.6</v>
      </c>
      <c r="F148" s="54">
        <f>SUM(F149:F149)</f>
        <v>0</v>
      </c>
      <c r="G148" s="54">
        <f>SUM(G149:G149)</f>
        <v>0</v>
      </c>
    </row>
    <row r="149" spans="1:7" ht="12.75" customHeight="1" x14ac:dyDescent="0.2">
      <c r="A149" s="84"/>
      <c r="B149" s="30" t="s">
        <v>149</v>
      </c>
      <c r="C149" s="3" t="s">
        <v>15</v>
      </c>
      <c r="D149" s="7">
        <f>SUM(G149+E149)</f>
        <v>12.6</v>
      </c>
      <c r="E149" s="7">
        <f>SUM(E150:E151)</f>
        <v>12.6</v>
      </c>
      <c r="F149" s="7"/>
      <c r="G149" s="4"/>
    </row>
    <row r="150" spans="1:7" ht="12.75" customHeight="1" x14ac:dyDescent="0.2">
      <c r="A150" s="84"/>
      <c r="B150" s="28" t="s">
        <v>151</v>
      </c>
      <c r="C150" s="68"/>
      <c r="D150" s="75">
        <f>SUM(G150+E150)</f>
        <v>2.6</v>
      </c>
      <c r="E150" s="75">
        <v>2.6</v>
      </c>
      <c r="F150" s="76"/>
      <c r="G150" s="76"/>
    </row>
    <row r="151" spans="1:7" ht="12.75" customHeight="1" x14ac:dyDescent="0.2">
      <c r="A151" s="85"/>
      <c r="B151" s="28" t="s">
        <v>161</v>
      </c>
      <c r="C151" s="68"/>
      <c r="D151" s="75">
        <f>SUM(G151+E151)</f>
        <v>10</v>
      </c>
      <c r="E151" s="75">
        <v>10</v>
      </c>
      <c r="F151" s="76"/>
      <c r="G151" s="75"/>
    </row>
    <row r="152" spans="1:7" ht="15" customHeight="1" x14ac:dyDescent="0.2">
      <c r="A152" s="83" t="s">
        <v>101</v>
      </c>
      <c r="B152" s="36" t="s">
        <v>32</v>
      </c>
      <c r="C152" s="37"/>
      <c r="D152" s="38">
        <f t="shared" si="2"/>
        <v>9.1999999999999993</v>
      </c>
      <c r="E152" s="38">
        <f>SUM(E153:E154)</f>
        <v>9.1999999999999993</v>
      </c>
      <c r="F152" s="54">
        <f>SUM(F153:F154)</f>
        <v>0</v>
      </c>
      <c r="G152" s="54">
        <f>SUM(G153:G154)</f>
        <v>0</v>
      </c>
    </row>
    <row r="153" spans="1:7" ht="12.75" customHeight="1" x14ac:dyDescent="0.2">
      <c r="A153" s="84"/>
      <c r="B153" s="30" t="s">
        <v>148</v>
      </c>
      <c r="C153" s="3" t="s">
        <v>15</v>
      </c>
      <c r="D153" s="7">
        <f t="shared" si="2"/>
        <v>5.7</v>
      </c>
      <c r="E153" s="7">
        <v>5.7</v>
      </c>
      <c r="F153" s="6"/>
      <c r="G153" s="6"/>
    </row>
    <row r="154" spans="1:7" ht="12.75" customHeight="1" x14ac:dyDescent="0.2">
      <c r="A154" s="84"/>
      <c r="B154" s="31" t="s">
        <v>82</v>
      </c>
      <c r="C154" s="3" t="s">
        <v>15</v>
      </c>
      <c r="D154" s="7">
        <f t="shared" si="2"/>
        <v>3.5</v>
      </c>
      <c r="E154" s="7">
        <v>3.5</v>
      </c>
      <c r="F154" s="6"/>
      <c r="G154" s="6"/>
    </row>
    <row r="155" spans="1:7" ht="15" customHeight="1" x14ac:dyDescent="0.2">
      <c r="A155" s="83" t="s">
        <v>102</v>
      </c>
      <c r="B155" s="36" t="s">
        <v>30</v>
      </c>
      <c r="C155" s="37"/>
      <c r="D155" s="38">
        <f t="shared" si="2"/>
        <v>4.2</v>
      </c>
      <c r="E155" s="38">
        <f>SUM(E156:E156)</f>
        <v>4.2</v>
      </c>
      <c r="F155" s="54">
        <f>SUM(F156:F156)</f>
        <v>0</v>
      </c>
      <c r="G155" s="54">
        <f>SUM(G156:G156)</f>
        <v>0</v>
      </c>
    </row>
    <row r="156" spans="1:7" ht="12.75" customHeight="1" x14ac:dyDescent="0.2">
      <c r="A156" s="84"/>
      <c r="B156" s="30" t="s">
        <v>148</v>
      </c>
      <c r="C156" s="3" t="s">
        <v>15</v>
      </c>
      <c r="D156" s="7">
        <f t="shared" si="2"/>
        <v>4.2</v>
      </c>
      <c r="E156" s="7">
        <v>4.2</v>
      </c>
      <c r="F156" s="10"/>
      <c r="G156" s="6"/>
    </row>
    <row r="157" spans="1:7" ht="15" customHeight="1" x14ac:dyDescent="0.2">
      <c r="A157" s="83" t="s">
        <v>103</v>
      </c>
      <c r="B157" s="36" t="s">
        <v>33</v>
      </c>
      <c r="C157" s="37"/>
      <c r="D157" s="38">
        <f t="shared" si="2"/>
        <v>1.6</v>
      </c>
      <c r="E157" s="38">
        <f>SUM(E158:E159)</f>
        <v>1.6</v>
      </c>
      <c r="F157" s="54">
        <f>SUM(F158:F159)</f>
        <v>0</v>
      </c>
      <c r="G157" s="54">
        <f>SUM(G158:G159)</f>
        <v>0</v>
      </c>
    </row>
    <row r="158" spans="1:7" ht="12.75" customHeight="1" x14ac:dyDescent="0.2">
      <c r="A158" s="84"/>
      <c r="B158" s="30" t="s">
        <v>148</v>
      </c>
      <c r="C158" s="3" t="s">
        <v>15</v>
      </c>
      <c r="D158" s="7">
        <f t="shared" si="2"/>
        <v>0.7</v>
      </c>
      <c r="E158" s="7">
        <v>0.7</v>
      </c>
      <c r="F158" s="6"/>
      <c r="G158" s="6"/>
    </row>
    <row r="159" spans="1:7" ht="12.75" customHeight="1" x14ac:dyDescent="0.2">
      <c r="A159" s="84"/>
      <c r="B159" s="31" t="s">
        <v>82</v>
      </c>
      <c r="C159" s="3" t="s">
        <v>15</v>
      </c>
      <c r="D159" s="7">
        <f t="shared" si="2"/>
        <v>0.9</v>
      </c>
      <c r="E159" s="7">
        <v>0.9</v>
      </c>
      <c r="F159" s="6"/>
      <c r="G159" s="6"/>
    </row>
    <row r="160" spans="1:7" s="19" customFormat="1" ht="15" customHeight="1" x14ac:dyDescent="0.2">
      <c r="A160" s="83" t="s">
        <v>104</v>
      </c>
      <c r="B160" s="36" t="s">
        <v>38</v>
      </c>
      <c r="C160" s="37"/>
      <c r="D160" s="38">
        <f t="shared" si="2"/>
        <v>2.9</v>
      </c>
      <c r="E160" s="38">
        <f>SUM(E161+E164)</f>
        <v>2.9</v>
      </c>
      <c r="F160" s="54">
        <f>SUM(F161+F164)</f>
        <v>0</v>
      </c>
      <c r="G160" s="54">
        <f>SUM(G161+G164)</f>
        <v>0</v>
      </c>
    </row>
    <row r="161" spans="1:7" s="19" customFormat="1" ht="12.75" customHeight="1" x14ac:dyDescent="0.2">
      <c r="A161" s="84"/>
      <c r="B161" s="30" t="s">
        <v>149</v>
      </c>
      <c r="C161" s="3" t="s">
        <v>15</v>
      </c>
      <c r="D161" s="7">
        <f t="shared" si="2"/>
        <v>2</v>
      </c>
      <c r="E161" s="7">
        <f>SUM(E162:E163)</f>
        <v>2</v>
      </c>
      <c r="F161" s="4"/>
      <c r="G161" s="7"/>
    </row>
    <row r="162" spans="1:7" s="19" customFormat="1" ht="12.75" customHeight="1" x14ac:dyDescent="0.2">
      <c r="A162" s="84"/>
      <c r="B162" s="28" t="s">
        <v>151</v>
      </c>
      <c r="C162" s="68"/>
      <c r="D162" s="75">
        <f t="shared" si="2"/>
        <v>0.3</v>
      </c>
      <c r="E162" s="75">
        <v>0.3</v>
      </c>
      <c r="F162" s="76"/>
      <c r="G162" s="76"/>
    </row>
    <row r="163" spans="1:7" s="19" customFormat="1" ht="12.75" customHeight="1" x14ac:dyDescent="0.2">
      <c r="A163" s="84"/>
      <c r="B163" s="28" t="s">
        <v>161</v>
      </c>
      <c r="C163" s="68"/>
      <c r="D163" s="75">
        <f t="shared" si="2"/>
        <v>1.7</v>
      </c>
      <c r="E163" s="75">
        <v>1.7</v>
      </c>
      <c r="F163" s="76"/>
      <c r="G163" s="75"/>
    </row>
    <row r="164" spans="1:7" s="19" customFormat="1" ht="12.75" customHeight="1" x14ac:dyDescent="0.2">
      <c r="A164" s="84"/>
      <c r="B164" s="31" t="s">
        <v>82</v>
      </c>
      <c r="C164" s="3" t="s">
        <v>15</v>
      </c>
      <c r="D164" s="7">
        <f>SUM(G164+E164)</f>
        <v>0.9</v>
      </c>
      <c r="E164" s="7">
        <v>0.9</v>
      </c>
      <c r="F164" s="10"/>
      <c r="G164" s="6"/>
    </row>
    <row r="165" spans="1:7" ht="15" customHeight="1" x14ac:dyDescent="0.2">
      <c r="A165" s="83" t="s">
        <v>105</v>
      </c>
      <c r="B165" s="36" t="s">
        <v>36</v>
      </c>
      <c r="C165" s="37"/>
      <c r="D165" s="38">
        <f t="shared" ref="D165:D213" si="3">SUM(G165+E165)</f>
        <v>16.399999999999999</v>
      </c>
      <c r="E165" s="38">
        <f>SUM(E166+E169)</f>
        <v>16.399999999999999</v>
      </c>
      <c r="F165" s="54">
        <f>SUM(F166+F169)</f>
        <v>0</v>
      </c>
      <c r="G165" s="54">
        <f>SUM(G166+G169)</f>
        <v>0</v>
      </c>
    </row>
    <row r="166" spans="1:7" ht="12.75" customHeight="1" x14ac:dyDescent="0.2">
      <c r="A166" s="84"/>
      <c r="B166" s="30" t="s">
        <v>149</v>
      </c>
      <c r="C166" s="3" t="s">
        <v>15</v>
      </c>
      <c r="D166" s="7">
        <f t="shared" si="3"/>
        <v>16</v>
      </c>
      <c r="E166" s="7">
        <f>SUM(E167:E168)</f>
        <v>16</v>
      </c>
      <c r="F166" s="4"/>
      <c r="G166" s="7"/>
    </row>
    <row r="167" spans="1:7" ht="12.75" customHeight="1" x14ac:dyDescent="0.2">
      <c r="A167" s="84"/>
      <c r="B167" s="28" t="s">
        <v>151</v>
      </c>
      <c r="C167" s="68"/>
      <c r="D167" s="75">
        <f t="shared" si="3"/>
        <v>6</v>
      </c>
      <c r="E167" s="75">
        <v>6</v>
      </c>
      <c r="F167" s="76"/>
      <c r="G167" s="76"/>
    </row>
    <row r="168" spans="1:7" ht="12.75" customHeight="1" x14ac:dyDescent="0.2">
      <c r="A168" s="84"/>
      <c r="B168" s="28" t="s">
        <v>161</v>
      </c>
      <c r="C168" s="68"/>
      <c r="D168" s="75">
        <f t="shared" si="3"/>
        <v>10</v>
      </c>
      <c r="E168" s="75">
        <v>10</v>
      </c>
      <c r="F168" s="76"/>
      <c r="G168" s="75"/>
    </row>
    <row r="169" spans="1:7" ht="12.75" customHeight="1" x14ac:dyDescent="0.2">
      <c r="A169" s="84"/>
      <c r="B169" s="31" t="s">
        <v>82</v>
      </c>
      <c r="C169" s="3" t="s">
        <v>15</v>
      </c>
      <c r="D169" s="7">
        <f t="shared" si="3"/>
        <v>0.4</v>
      </c>
      <c r="E169" s="7">
        <v>0.4</v>
      </c>
      <c r="F169" s="10"/>
      <c r="G169" s="6"/>
    </row>
    <row r="170" spans="1:7" ht="15" customHeight="1" x14ac:dyDescent="0.2">
      <c r="A170" s="83" t="s">
        <v>108</v>
      </c>
      <c r="B170" s="36" t="s">
        <v>34</v>
      </c>
      <c r="C170" s="37"/>
      <c r="D170" s="38">
        <f t="shared" si="3"/>
        <v>9</v>
      </c>
      <c r="E170" s="38">
        <f>SUM(E171+E174)</f>
        <v>6.7</v>
      </c>
      <c r="F170" s="54">
        <f>SUM(F171+F174)</f>
        <v>0</v>
      </c>
      <c r="G170" s="38">
        <f>SUM(G171+G174)</f>
        <v>2.2999999999999998</v>
      </c>
    </row>
    <row r="171" spans="1:7" ht="12.75" customHeight="1" x14ac:dyDescent="0.2">
      <c r="A171" s="84"/>
      <c r="B171" s="30" t="s">
        <v>149</v>
      </c>
      <c r="C171" s="3" t="s">
        <v>15</v>
      </c>
      <c r="D171" s="7">
        <f>SUM(G171+E171)</f>
        <v>8.1</v>
      </c>
      <c r="E171" s="7">
        <f>SUM(E172:E173)</f>
        <v>5.8</v>
      </c>
      <c r="F171" s="4"/>
      <c r="G171" s="7">
        <f>SUM(G172:G173)</f>
        <v>2.2999999999999998</v>
      </c>
    </row>
    <row r="172" spans="1:7" ht="12.75" customHeight="1" x14ac:dyDescent="0.2">
      <c r="A172" s="84"/>
      <c r="B172" s="28" t="s">
        <v>151</v>
      </c>
      <c r="C172" s="68"/>
      <c r="D172" s="75">
        <f>SUM(G172+E172)</f>
        <v>0.1</v>
      </c>
      <c r="E172" s="75">
        <v>0.1</v>
      </c>
      <c r="F172" s="76"/>
      <c r="G172" s="76"/>
    </row>
    <row r="173" spans="1:7" ht="12.75" customHeight="1" x14ac:dyDescent="0.2">
      <c r="A173" s="84"/>
      <c r="B173" s="28" t="s">
        <v>161</v>
      </c>
      <c r="C173" s="68"/>
      <c r="D173" s="75">
        <f>SUM(G173+E173)</f>
        <v>8</v>
      </c>
      <c r="E173" s="75">
        <v>5.7</v>
      </c>
      <c r="F173" s="76"/>
      <c r="G173" s="75">
        <v>2.2999999999999998</v>
      </c>
    </row>
    <row r="174" spans="1:7" x14ac:dyDescent="0.2">
      <c r="A174" s="84"/>
      <c r="B174" s="31" t="s">
        <v>82</v>
      </c>
      <c r="C174" s="3" t="s">
        <v>15</v>
      </c>
      <c r="D174" s="7">
        <f>SUM(G174+E174)</f>
        <v>0.9</v>
      </c>
      <c r="E174" s="7">
        <v>0.9</v>
      </c>
      <c r="F174" s="10"/>
      <c r="G174" s="6"/>
    </row>
    <row r="175" spans="1:7" ht="15" customHeight="1" x14ac:dyDescent="0.2">
      <c r="A175" s="83" t="s">
        <v>109</v>
      </c>
      <c r="B175" s="36" t="s">
        <v>35</v>
      </c>
      <c r="C175" s="37"/>
      <c r="D175" s="38">
        <f t="shared" si="3"/>
        <v>34.200000000000003</v>
      </c>
      <c r="E175" s="38">
        <f>SUM(E176+E179)</f>
        <v>11.100000000000001</v>
      </c>
      <c r="F175" s="54">
        <f>SUM(F176+F179)</f>
        <v>0</v>
      </c>
      <c r="G175" s="38">
        <f>SUM(G176+G179)</f>
        <v>23.1</v>
      </c>
    </row>
    <row r="176" spans="1:7" ht="12.75" customHeight="1" x14ac:dyDescent="0.2">
      <c r="A176" s="84"/>
      <c r="B176" s="30" t="s">
        <v>149</v>
      </c>
      <c r="C176" s="3" t="s">
        <v>15</v>
      </c>
      <c r="D176" s="7">
        <f>SUM(G176+E176)</f>
        <v>31</v>
      </c>
      <c r="E176" s="7">
        <f>SUM(E177:E178)</f>
        <v>7.9</v>
      </c>
      <c r="F176" s="4"/>
      <c r="G176" s="7">
        <f>SUM(G177:G178)</f>
        <v>23.1</v>
      </c>
    </row>
    <row r="177" spans="1:7" ht="12.75" customHeight="1" x14ac:dyDescent="0.2">
      <c r="A177" s="84"/>
      <c r="B177" s="28" t="s">
        <v>151</v>
      </c>
      <c r="C177" s="68"/>
      <c r="D177" s="75">
        <f>SUM(G177+E177)</f>
        <v>6</v>
      </c>
      <c r="E177" s="75">
        <v>6</v>
      </c>
      <c r="F177" s="76"/>
      <c r="G177" s="76"/>
    </row>
    <row r="178" spans="1:7" ht="12.75" customHeight="1" x14ac:dyDescent="0.2">
      <c r="A178" s="84"/>
      <c r="B178" s="28" t="s">
        <v>161</v>
      </c>
      <c r="C178" s="68"/>
      <c r="D178" s="75">
        <f>SUM(G178+E178)</f>
        <v>25</v>
      </c>
      <c r="E178" s="75">
        <v>1.9</v>
      </c>
      <c r="F178" s="76"/>
      <c r="G178" s="75">
        <v>23.1</v>
      </c>
    </row>
    <row r="179" spans="1:7" ht="12.75" customHeight="1" x14ac:dyDescent="0.2">
      <c r="A179" s="84"/>
      <c r="B179" s="31" t="s">
        <v>82</v>
      </c>
      <c r="C179" s="3" t="s">
        <v>15</v>
      </c>
      <c r="D179" s="7">
        <f t="shared" si="3"/>
        <v>3.2</v>
      </c>
      <c r="E179" s="7">
        <v>3.2</v>
      </c>
      <c r="F179" s="10"/>
      <c r="G179" s="6"/>
    </row>
    <row r="180" spans="1:7" ht="15" customHeight="1" x14ac:dyDescent="0.2">
      <c r="A180" s="83" t="s">
        <v>110</v>
      </c>
      <c r="B180" s="36" t="s">
        <v>99</v>
      </c>
      <c r="C180" s="37"/>
      <c r="D180" s="38">
        <f t="shared" si="3"/>
        <v>20.099999999999998</v>
      </c>
      <c r="E180" s="38">
        <f>SUM(E181+E184)</f>
        <v>15.799999999999999</v>
      </c>
      <c r="F180" s="54">
        <f>SUM(F181+F184)</f>
        <v>0</v>
      </c>
      <c r="G180" s="38">
        <f>SUM(G181+G184)</f>
        <v>4.3</v>
      </c>
    </row>
    <row r="181" spans="1:7" ht="12.75" customHeight="1" x14ac:dyDescent="0.2">
      <c r="A181" s="84"/>
      <c r="B181" s="30" t="s">
        <v>149</v>
      </c>
      <c r="C181" s="3" t="s">
        <v>15</v>
      </c>
      <c r="D181" s="7">
        <f t="shared" si="3"/>
        <v>19.599999999999998</v>
      </c>
      <c r="E181" s="7">
        <f>SUM(E182:E183)</f>
        <v>15.299999999999999</v>
      </c>
      <c r="F181" s="4"/>
      <c r="G181" s="7">
        <f>SUM(G182:G183)</f>
        <v>4.3</v>
      </c>
    </row>
    <row r="182" spans="1:7" ht="12.75" customHeight="1" x14ac:dyDescent="0.2">
      <c r="A182" s="84"/>
      <c r="B182" s="28" t="s">
        <v>151</v>
      </c>
      <c r="C182" s="68"/>
      <c r="D182" s="75">
        <f t="shared" si="3"/>
        <v>4.5999999999999996</v>
      </c>
      <c r="E182" s="75">
        <v>4.5999999999999996</v>
      </c>
      <c r="F182" s="76"/>
      <c r="G182" s="76"/>
    </row>
    <row r="183" spans="1:7" ht="12.75" customHeight="1" x14ac:dyDescent="0.2">
      <c r="A183" s="84"/>
      <c r="B183" s="28" t="s">
        <v>161</v>
      </c>
      <c r="C183" s="68"/>
      <c r="D183" s="75">
        <f t="shared" si="3"/>
        <v>15</v>
      </c>
      <c r="E183" s="75">
        <v>10.7</v>
      </c>
      <c r="F183" s="76"/>
      <c r="G183" s="75">
        <v>4.3</v>
      </c>
    </row>
    <row r="184" spans="1:7" ht="12.75" customHeight="1" x14ac:dyDescent="0.2">
      <c r="A184" s="84"/>
      <c r="B184" s="31" t="s">
        <v>82</v>
      </c>
      <c r="C184" s="3" t="s">
        <v>15</v>
      </c>
      <c r="D184" s="7">
        <f>SUM(G184+E184)</f>
        <v>0.5</v>
      </c>
      <c r="E184" s="7">
        <v>0.5</v>
      </c>
      <c r="F184" s="10"/>
      <c r="G184" s="6"/>
    </row>
    <row r="185" spans="1:7" ht="15" customHeight="1" x14ac:dyDescent="0.2">
      <c r="A185" s="83" t="s">
        <v>111</v>
      </c>
      <c r="B185" s="36" t="s">
        <v>37</v>
      </c>
      <c r="C185" s="37"/>
      <c r="D185" s="38">
        <f t="shared" si="3"/>
        <v>8.6</v>
      </c>
      <c r="E185" s="38">
        <f>SUM(E186+E189)</f>
        <v>8.6</v>
      </c>
      <c r="F185" s="54">
        <f>SUM(F186+F189)</f>
        <v>0</v>
      </c>
      <c r="G185" s="54">
        <f>SUM(G186+G189)</f>
        <v>0</v>
      </c>
    </row>
    <row r="186" spans="1:7" ht="12.75" customHeight="1" x14ac:dyDescent="0.2">
      <c r="A186" s="84"/>
      <c r="B186" s="30" t="s">
        <v>149</v>
      </c>
      <c r="C186" s="3" t="s">
        <v>15</v>
      </c>
      <c r="D186" s="7">
        <f t="shared" si="3"/>
        <v>5.5</v>
      </c>
      <c r="E186" s="7">
        <f>SUM(E187:E188)</f>
        <v>5.5</v>
      </c>
      <c r="F186" s="4"/>
      <c r="G186" s="7"/>
    </row>
    <row r="187" spans="1:7" ht="12.75" customHeight="1" x14ac:dyDescent="0.2">
      <c r="A187" s="84"/>
      <c r="B187" s="28" t="s">
        <v>151</v>
      </c>
      <c r="C187" s="68"/>
      <c r="D187" s="75">
        <f t="shared" si="3"/>
        <v>4.5</v>
      </c>
      <c r="E187" s="75">
        <v>4.5</v>
      </c>
      <c r="F187" s="76"/>
      <c r="G187" s="76"/>
    </row>
    <row r="188" spans="1:7" ht="12.75" customHeight="1" x14ac:dyDescent="0.2">
      <c r="A188" s="84"/>
      <c r="B188" s="28" t="s">
        <v>161</v>
      </c>
      <c r="C188" s="68"/>
      <c r="D188" s="75">
        <f t="shared" si="3"/>
        <v>1</v>
      </c>
      <c r="E188" s="75">
        <v>1</v>
      </c>
      <c r="F188" s="76"/>
      <c r="G188" s="75"/>
    </row>
    <row r="189" spans="1:7" ht="12.75" customHeight="1" x14ac:dyDescent="0.2">
      <c r="A189" s="84"/>
      <c r="B189" s="31" t="s">
        <v>82</v>
      </c>
      <c r="C189" s="3" t="s">
        <v>15</v>
      </c>
      <c r="D189" s="7">
        <f t="shared" si="3"/>
        <v>3.1</v>
      </c>
      <c r="E189" s="7">
        <v>3.1</v>
      </c>
      <c r="F189" s="10"/>
      <c r="G189" s="6"/>
    </row>
    <row r="190" spans="1:7" s="19" customFormat="1" ht="15" customHeight="1" x14ac:dyDescent="0.2">
      <c r="A190" s="83" t="s">
        <v>112</v>
      </c>
      <c r="B190" s="36" t="s">
        <v>39</v>
      </c>
      <c r="C190" s="37"/>
      <c r="D190" s="38">
        <f t="shared" si="3"/>
        <v>3.7</v>
      </c>
      <c r="E190" s="38">
        <f>SUM(E191:E192)</f>
        <v>3.7</v>
      </c>
      <c r="F190" s="54">
        <f>SUM(F191:F192)</f>
        <v>0</v>
      </c>
      <c r="G190" s="54">
        <f>SUM(G191:G192)</f>
        <v>0</v>
      </c>
    </row>
    <row r="191" spans="1:7" s="19" customFormat="1" ht="12.75" customHeight="1" x14ac:dyDescent="0.2">
      <c r="A191" s="84"/>
      <c r="B191" s="30" t="s">
        <v>148</v>
      </c>
      <c r="C191" s="3" t="s">
        <v>15</v>
      </c>
      <c r="D191" s="7">
        <f>SUM(G191+E191)</f>
        <v>2.5</v>
      </c>
      <c r="E191" s="7">
        <v>2.5</v>
      </c>
      <c r="F191" s="6"/>
      <c r="G191" s="4"/>
    </row>
    <row r="192" spans="1:7" s="19" customFormat="1" ht="12.75" customHeight="1" x14ac:dyDescent="0.2">
      <c r="A192" s="84"/>
      <c r="B192" s="31" t="s">
        <v>82</v>
      </c>
      <c r="C192" s="3" t="s">
        <v>15</v>
      </c>
      <c r="D192" s="7">
        <f>SUM(G192+E192)</f>
        <v>1.2</v>
      </c>
      <c r="E192" s="7">
        <v>1.2</v>
      </c>
      <c r="F192" s="6"/>
      <c r="G192" s="6"/>
    </row>
    <row r="193" spans="1:7" ht="15" customHeight="1" x14ac:dyDescent="0.2">
      <c r="A193" s="83" t="s">
        <v>113</v>
      </c>
      <c r="B193" s="36" t="s">
        <v>41</v>
      </c>
      <c r="C193" s="37"/>
      <c r="D193" s="38">
        <f t="shared" si="3"/>
        <v>25.1</v>
      </c>
      <c r="E193" s="38">
        <f>SUM(E194+E197)</f>
        <v>6.1</v>
      </c>
      <c r="F193" s="54">
        <f>SUM(F194+F197)</f>
        <v>0</v>
      </c>
      <c r="G193" s="38">
        <f>SUM(G194+G197)</f>
        <v>19</v>
      </c>
    </row>
    <row r="194" spans="1:7" ht="12.75" customHeight="1" x14ac:dyDescent="0.2">
      <c r="A194" s="84"/>
      <c r="B194" s="30" t="s">
        <v>149</v>
      </c>
      <c r="C194" s="3" t="s">
        <v>15</v>
      </c>
      <c r="D194" s="7">
        <f t="shared" si="3"/>
        <v>20.9</v>
      </c>
      <c r="E194" s="7">
        <f>SUM(E195:E196)</f>
        <v>1.9</v>
      </c>
      <c r="F194" s="7"/>
      <c r="G194" s="7">
        <f>SUM(G195:G196)</f>
        <v>19</v>
      </c>
    </row>
    <row r="195" spans="1:7" ht="12.75" customHeight="1" x14ac:dyDescent="0.2">
      <c r="A195" s="84"/>
      <c r="B195" s="28" t="s">
        <v>151</v>
      </c>
      <c r="C195" s="68"/>
      <c r="D195" s="75">
        <f t="shared" si="3"/>
        <v>1.9</v>
      </c>
      <c r="E195" s="75">
        <v>1.9</v>
      </c>
      <c r="F195" s="76"/>
      <c r="G195" s="76"/>
    </row>
    <row r="196" spans="1:7" ht="12.75" customHeight="1" x14ac:dyDescent="0.2">
      <c r="A196" s="84"/>
      <c r="B196" s="28" t="s">
        <v>161</v>
      </c>
      <c r="C196" s="68"/>
      <c r="D196" s="75">
        <f t="shared" si="3"/>
        <v>19</v>
      </c>
      <c r="E196" s="75"/>
      <c r="F196" s="76"/>
      <c r="G196" s="75">
        <v>19</v>
      </c>
    </row>
    <row r="197" spans="1:7" ht="12.75" customHeight="1" x14ac:dyDescent="0.2">
      <c r="A197" s="84"/>
      <c r="B197" s="31" t="s">
        <v>82</v>
      </c>
      <c r="C197" s="3" t="s">
        <v>15</v>
      </c>
      <c r="D197" s="7">
        <f t="shared" si="3"/>
        <v>4.2</v>
      </c>
      <c r="E197" s="7">
        <v>4.2</v>
      </c>
      <c r="F197" s="10"/>
      <c r="G197" s="6"/>
    </row>
    <row r="198" spans="1:7" ht="15" customHeight="1" x14ac:dyDescent="0.2">
      <c r="A198" s="83" t="s">
        <v>114</v>
      </c>
      <c r="B198" s="36" t="s">
        <v>40</v>
      </c>
      <c r="C198" s="37"/>
      <c r="D198" s="38">
        <f t="shared" si="3"/>
        <v>9</v>
      </c>
      <c r="E198" s="38">
        <f>SUM(E199:E200)</f>
        <v>8.4</v>
      </c>
      <c r="F198" s="54">
        <f>SUM(F199:F200)</f>
        <v>0</v>
      </c>
      <c r="G198" s="38">
        <f>SUM(G199:G201)</f>
        <v>0.6</v>
      </c>
    </row>
    <row r="199" spans="1:7" ht="12.75" customHeight="1" x14ac:dyDescent="0.2">
      <c r="A199" s="84"/>
      <c r="B199" s="30" t="s">
        <v>148</v>
      </c>
      <c r="C199" s="3" t="s">
        <v>15</v>
      </c>
      <c r="D199" s="7">
        <f>SUM(G199+E199)</f>
        <v>0.3</v>
      </c>
      <c r="E199" s="7">
        <v>0.3</v>
      </c>
      <c r="F199" s="6"/>
      <c r="G199" s="4"/>
    </row>
    <row r="200" spans="1:7" ht="12.75" customHeight="1" x14ac:dyDescent="0.2">
      <c r="A200" s="84"/>
      <c r="B200" s="31" t="s">
        <v>82</v>
      </c>
      <c r="C200" s="3" t="s">
        <v>15</v>
      </c>
      <c r="D200" s="7">
        <f>SUM(G200+E200)</f>
        <v>8.1</v>
      </c>
      <c r="E200" s="7">
        <v>8.1</v>
      </c>
      <c r="F200" s="6"/>
      <c r="G200" s="6"/>
    </row>
    <row r="201" spans="1:7" ht="12.75" customHeight="1" x14ac:dyDescent="0.2">
      <c r="A201" s="24"/>
      <c r="B201" s="30" t="s">
        <v>159</v>
      </c>
      <c r="C201" s="3" t="s">
        <v>16</v>
      </c>
      <c r="D201" s="7">
        <f>SUM(G201+E201)</f>
        <v>0.6</v>
      </c>
      <c r="E201" s="7"/>
      <c r="F201" s="6"/>
      <c r="G201" s="10">
        <v>0.6</v>
      </c>
    </row>
    <row r="202" spans="1:7" ht="15" customHeight="1" x14ac:dyDescent="0.2">
      <c r="A202" s="83" t="s">
        <v>115</v>
      </c>
      <c r="B202" s="36" t="s">
        <v>45</v>
      </c>
      <c r="C202" s="37"/>
      <c r="D202" s="38">
        <f t="shared" si="3"/>
        <v>11.6</v>
      </c>
      <c r="E202" s="38">
        <f>SUM(E203+E206)</f>
        <v>8.6</v>
      </c>
      <c r="F202" s="54">
        <f>SUM(F203+F206)</f>
        <v>0</v>
      </c>
      <c r="G202" s="38">
        <f>SUM(G203+G206)</f>
        <v>3</v>
      </c>
    </row>
    <row r="203" spans="1:7" ht="12.75" customHeight="1" x14ac:dyDescent="0.2">
      <c r="A203" s="84"/>
      <c r="B203" s="30" t="s">
        <v>149</v>
      </c>
      <c r="C203" s="3" t="s">
        <v>15</v>
      </c>
      <c r="D203" s="7">
        <f>SUM(G203+E203)</f>
        <v>4.5999999999999996</v>
      </c>
      <c r="E203" s="7">
        <f>SUM(E204:E205)</f>
        <v>1.6</v>
      </c>
      <c r="F203" s="7"/>
      <c r="G203" s="7">
        <f>SUM(G204:G205)</f>
        <v>3</v>
      </c>
    </row>
    <row r="204" spans="1:7" ht="12.75" customHeight="1" x14ac:dyDescent="0.2">
      <c r="A204" s="84"/>
      <c r="B204" s="28" t="s">
        <v>151</v>
      </c>
      <c r="C204" s="68"/>
      <c r="D204" s="75">
        <f>SUM(G204+E204)</f>
        <v>1.6</v>
      </c>
      <c r="E204" s="75">
        <v>1.6</v>
      </c>
      <c r="F204" s="76"/>
      <c r="G204" s="76"/>
    </row>
    <row r="205" spans="1:7" ht="12.75" customHeight="1" x14ac:dyDescent="0.2">
      <c r="A205" s="84"/>
      <c r="B205" s="28" t="s">
        <v>161</v>
      </c>
      <c r="C205" s="68"/>
      <c r="D205" s="75">
        <f>SUM(G205+E205)</f>
        <v>3</v>
      </c>
      <c r="E205" s="75"/>
      <c r="F205" s="76"/>
      <c r="G205" s="75">
        <v>3</v>
      </c>
    </row>
    <row r="206" spans="1:7" ht="12.75" customHeight="1" x14ac:dyDescent="0.2">
      <c r="A206" s="84"/>
      <c r="B206" s="31" t="s">
        <v>82</v>
      </c>
      <c r="C206" s="3" t="s">
        <v>15</v>
      </c>
      <c r="D206" s="7">
        <f t="shared" si="3"/>
        <v>7</v>
      </c>
      <c r="E206" s="7">
        <v>7</v>
      </c>
      <c r="F206" s="10"/>
      <c r="G206" s="6"/>
    </row>
    <row r="207" spans="1:7" ht="15" customHeight="1" x14ac:dyDescent="0.2">
      <c r="A207" s="83" t="s">
        <v>116</v>
      </c>
      <c r="B207" s="36" t="s">
        <v>46</v>
      </c>
      <c r="C207" s="37"/>
      <c r="D207" s="38">
        <f t="shared" si="3"/>
        <v>6.4</v>
      </c>
      <c r="E207" s="38">
        <f>SUM(E208:E209)</f>
        <v>6.4</v>
      </c>
      <c r="F207" s="54">
        <f>SUM(F208:F209)</f>
        <v>0</v>
      </c>
      <c r="G207" s="54">
        <f>SUM(G208:G209)</f>
        <v>0</v>
      </c>
    </row>
    <row r="208" spans="1:7" ht="12.75" customHeight="1" x14ac:dyDescent="0.2">
      <c r="A208" s="84"/>
      <c r="B208" s="30" t="s">
        <v>148</v>
      </c>
      <c r="C208" s="3" t="s">
        <v>15</v>
      </c>
      <c r="D208" s="7">
        <f>SUM(G208+E208)</f>
        <v>2.5</v>
      </c>
      <c r="E208" s="7">
        <v>2.5</v>
      </c>
      <c r="F208" s="6"/>
      <c r="G208" s="4"/>
    </row>
    <row r="209" spans="1:7" ht="12.75" customHeight="1" x14ac:dyDescent="0.2">
      <c r="A209" s="84"/>
      <c r="B209" s="31" t="s">
        <v>82</v>
      </c>
      <c r="C209" s="3" t="s">
        <v>15</v>
      </c>
      <c r="D209" s="7">
        <f>SUM(G209+E209)</f>
        <v>3.9</v>
      </c>
      <c r="E209" s="7">
        <v>3.9</v>
      </c>
      <c r="F209" s="6"/>
      <c r="G209" s="6"/>
    </row>
    <row r="210" spans="1:7" ht="15" customHeight="1" x14ac:dyDescent="0.2">
      <c r="A210" s="83" t="s">
        <v>117</v>
      </c>
      <c r="B210" s="36" t="s">
        <v>47</v>
      </c>
      <c r="C210" s="37"/>
      <c r="D210" s="38">
        <f t="shared" si="3"/>
        <v>6.1</v>
      </c>
      <c r="E210" s="38">
        <f>SUM(E211:E212)</f>
        <v>6.1</v>
      </c>
      <c r="F210" s="54">
        <f>SUM(F211:F212)</f>
        <v>0</v>
      </c>
      <c r="G210" s="54">
        <f>SUM(G211:G212)</f>
        <v>0</v>
      </c>
    </row>
    <row r="211" spans="1:7" ht="12.75" customHeight="1" x14ac:dyDescent="0.2">
      <c r="A211" s="84"/>
      <c r="B211" s="30" t="s">
        <v>148</v>
      </c>
      <c r="C211" s="3" t="s">
        <v>15</v>
      </c>
      <c r="D211" s="7">
        <f t="shared" si="3"/>
        <v>2</v>
      </c>
      <c r="E211" s="7">
        <v>2</v>
      </c>
      <c r="F211" s="10"/>
      <c r="G211" s="4"/>
    </row>
    <row r="212" spans="1:7" ht="12.75" customHeight="1" x14ac:dyDescent="0.2">
      <c r="A212" s="84"/>
      <c r="B212" s="31" t="s">
        <v>82</v>
      </c>
      <c r="C212" s="3" t="s">
        <v>15</v>
      </c>
      <c r="D212" s="7">
        <f t="shared" si="3"/>
        <v>4.0999999999999996</v>
      </c>
      <c r="E212" s="7">
        <v>4.0999999999999996</v>
      </c>
      <c r="F212" s="10"/>
      <c r="G212" s="6"/>
    </row>
    <row r="213" spans="1:7" ht="15" customHeight="1" x14ac:dyDescent="0.2">
      <c r="A213" s="83" t="s">
        <v>118</v>
      </c>
      <c r="B213" s="36" t="s">
        <v>48</v>
      </c>
      <c r="C213" s="37"/>
      <c r="D213" s="38">
        <f t="shared" si="3"/>
        <v>6</v>
      </c>
      <c r="E213" s="38">
        <f>SUM(E214:E215)</f>
        <v>6</v>
      </c>
      <c r="F213" s="54">
        <f>SUM(F214:F215)</f>
        <v>0</v>
      </c>
      <c r="G213" s="54">
        <f>SUM(G214:G215)</f>
        <v>0</v>
      </c>
    </row>
    <row r="214" spans="1:7" x14ac:dyDescent="0.2">
      <c r="A214" s="84"/>
      <c r="B214" s="30" t="s">
        <v>148</v>
      </c>
      <c r="C214" s="3" t="s">
        <v>15</v>
      </c>
      <c r="D214" s="7">
        <f>SUM(G214+E214)</f>
        <v>2.7</v>
      </c>
      <c r="E214" s="7">
        <v>2.7</v>
      </c>
      <c r="F214" s="4"/>
      <c r="G214" s="6"/>
    </row>
    <row r="215" spans="1:7" x14ac:dyDescent="0.2">
      <c r="A215" s="84"/>
      <c r="B215" s="31" t="s">
        <v>82</v>
      </c>
      <c r="C215" s="3" t="s">
        <v>15</v>
      </c>
      <c r="D215" s="7">
        <f>SUM(G215+E215)</f>
        <v>3.3</v>
      </c>
      <c r="E215" s="7">
        <v>3.3</v>
      </c>
      <c r="F215" s="4"/>
      <c r="G215" s="6"/>
    </row>
    <row r="216" spans="1:7" ht="15" customHeight="1" x14ac:dyDescent="0.2">
      <c r="A216" s="83" t="s">
        <v>119</v>
      </c>
      <c r="B216" s="36" t="s">
        <v>49</v>
      </c>
      <c r="C216" s="5"/>
      <c r="D216" s="38">
        <f t="shared" ref="D216:D232" si="4">SUM(G216+E216)</f>
        <v>10.5</v>
      </c>
      <c r="E216" s="38">
        <f>SUM(E220+E217)</f>
        <v>10.5</v>
      </c>
      <c r="F216" s="54">
        <f>SUM(F220+F217)</f>
        <v>0</v>
      </c>
      <c r="G216" s="54">
        <f>SUM(G220+G217)</f>
        <v>0</v>
      </c>
    </row>
    <row r="217" spans="1:7" x14ac:dyDescent="0.2">
      <c r="A217" s="84"/>
      <c r="B217" s="30" t="s">
        <v>149</v>
      </c>
      <c r="C217" s="3" t="s">
        <v>15</v>
      </c>
      <c r="D217" s="7">
        <f t="shared" si="4"/>
        <v>8.3000000000000007</v>
      </c>
      <c r="E217" s="7">
        <f>SUM(E218:E219)</f>
        <v>8.3000000000000007</v>
      </c>
      <c r="F217" s="7"/>
      <c r="G217" s="7"/>
    </row>
    <row r="218" spans="1:7" x14ac:dyDescent="0.2">
      <c r="A218" s="84"/>
      <c r="B218" s="28" t="s">
        <v>151</v>
      </c>
      <c r="C218" s="68"/>
      <c r="D218" s="75">
        <f t="shared" si="4"/>
        <v>3.3</v>
      </c>
      <c r="E218" s="75">
        <v>3.3</v>
      </c>
      <c r="F218" s="76"/>
      <c r="G218" s="76"/>
    </row>
    <row r="219" spans="1:7" x14ac:dyDescent="0.2">
      <c r="A219" s="84"/>
      <c r="B219" s="28" t="s">
        <v>161</v>
      </c>
      <c r="C219" s="68"/>
      <c r="D219" s="75">
        <f t="shared" si="4"/>
        <v>5</v>
      </c>
      <c r="E219" s="75">
        <v>5</v>
      </c>
      <c r="F219" s="76"/>
      <c r="G219" s="75"/>
    </row>
    <row r="220" spans="1:7" x14ac:dyDescent="0.2">
      <c r="A220" s="84"/>
      <c r="B220" s="31" t="s">
        <v>82</v>
      </c>
      <c r="C220" s="3" t="s">
        <v>15</v>
      </c>
      <c r="D220" s="7">
        <f t="shared" si="4"/>
        <v>2.2000000000000002</v>
      </c>
      <c r="E220" s="7">
        <v>2.2000000000000002</v>
      </c>
      <c r="F220" s="10"/>
      <c r="G220" s="6"/>
    </row>
    <row r="221" spans="1:7" ht="15" customHeight="1" x14ac:dyDescent="0.2">
      <c r="A221" s="83" t="s">
        <v>120</v>
      </c>
      <c r="B221" s="36" t="s">
        <v>50</v>
      </c>
      <c r="C221" s="5"/>
      <c r="D221" s="38">
        <f t="shared" si="4"/>
        <v>26.1</v>
      </c>
      <c r="E221" s="38">
        <f>SUM(E226+E222)</f>
        <v>21.1</v>
      </c>
      <c r="F221" s="54">
        <f>SUM(F226+F222)</f>
        <v>0</v>
      </c>
      <c r="G221" s="38">
        <f>SUM(G226+G222)</f>
        <v>5</v>
      </c>
    </row>
    <row r="222" spans="1:7" x14ac:dyDescent="0.2">
      <c r="A222" s="84"/>
      <c r="B222" s="30" t="s">
        <v>149</v>
      </c>
      <c r="C222" s="3" t="s">
        <v>15</v>
      </c>
      <c r="D222" s="7">
        <f>SUM(G222+E222)</f>
        <v>8.5</v>
      </c>
      <c r="E222" s="7">
        <f>SUM(E223:E225)</f>
        <v>3.5</v>
      </c>
      <c r="F222" s="7"/>
      <c r="G222" s="7">
        <f>SUM(G223:G225)</f>
        <v>5</v>
      </c>
    </row>
    <row r="223" spans="1:7" x14ac:dyDescent="0.2">
      <c r="A223" s="84"/>
      <c r="B223" s="28" t="s">
        <v>151</v>
      </c>
      <c r="C223" s="78"/>
      <c r="D223" s="75">
        <f>SUM(G223+E223)</f>
        <v>2.6</v>
      </c>
      <c r="E223" s="75">
        <v>2.6</v>
      </c>
      <c r="F223" s="76"/>
      <c r="G223" s="76"/>
    </row>
    <row r="224" spans="1:7" x14ac:dyDescent="0.2">
      <c r="A224" s="84"/>
      <c r="B224" s="28" t="s">
        <v>152</v>
      </c>
      <c r="C224" s="78"/>
      <c r="D224" s="75">
        <f>SUM(G224+E224)</f>
        <v>5</v>
      </c>
      <c r="E224" s="75"/>
      <c r="F224" s="76"/>
      <c r="G224" s="75">
        <v>5</v>
      </c>
    </row>
    <row r="225" spans="1:7" x14ac:dyDescent="0.2">
      <c r="A225" s="84"/>
      <c r="B225" s="28" t="s">
        <v>161</v>
      </c>
      <c r="C225" s="78"/>
      <c r="D225" s="75">
        <f>SUM(G225+E225)</f>
        <v>0.9</v>
      </c>
      <c r="E225" s="75">
        <v>0.9</v>
      </c>
      <c r="F225" s="76"/>
      <c r="G225" s="75"/>
    </row>
    <row r="226" spans="1:7" x14ac:dyDescent="0.2">
      <c r="A226" s="84"/>
      <c r="B226" s="31" t="s">
        <v>82</v>
      </c>
      <c r="C226" s="3" t="s">
        <v>15</v>
      </c>
      <c r="D226" s="7">
        <f>SUM(G226+E226)</f>
        <v>17.600000000000001</v>
      </c>
      <c r="E226" s="7">
        <v>17.600000000000001</v>
      </c>
      <c r="F226" s="6"/>
      <c r="G226" s="6"/>
    </row>
    <row r="227" spans="1:7" ht="15" customHeight="1" x14ac:dyDescent="0.2">
      <c r="A227" s="83" t="s">
        <v>121</v>
      </c>
      <c r="B227" s="36" t="s">
        <v>53</v>
      </c>
      <c r="C227" s="37"/>
      <c r="D227" s="38">
        <f t="shared" si="4"/>
        <v>3.1</v>
      </c>
      <c r="E227" s="38">
        <f>SUM(E228:E229)</f>
        <v>3.1</v>
      </c>
      <c r="F227" s="54">
        <f>SUM(F228:F229)</f>
        <v>0</v>
      </c>
      <c r="G227" s="54">
        <f>SUM(G228:G229)</f>
        <v>0</v>
      </c>
    </row>
    <row r="228" spans="1:7" x14ac:dyDescent="0.2">
      <c r="A228" s="84"/>
      <c r="B228" s="30" t="s">
        <v>148</v>
      </c>
      <c r="C228" s="3" t="s">
        <v>15</v>
      </c>
      <c r="D228" s="7">
        <f t="shared" si="4"/>
        <v>1</v>
      </c>
      <c r="E228" s="7">
        <v>1</v>
      </c>
      <c r="F228" s="10"/>
      <c r="G228" s="10"/>
    </row>
    <row r="229" spans="1:7" x14ac:dyDescent="0.2">
      <c r="A229" s="84"/>
      <c r="B229" s="31" t="s">
        <v>82</v>
      </c>
      <c r="C229" s="3" t="s">
        <v>15</v>
      </c>
      <c r="D229" s="7">
        <f t="shared" si="4"/>
        <v>2.1</v>
      </c>
      <c r="E229" s="7">
        <v>2.1</v>
      </c>
      <c r="F229" s="10"/>
      <c r="G229" s="10"/>
    </row>
    <row r="230" spans="1:7" ht="15" customHeight="1" x14ac:dyDescent="0.2">
      <c r="A230" s="83" t="s">
        <v>122</v>
      </c>
      <c r="B230" s="36" t="s">
        <v>51</v>
      </c>
      <c r="C230" s="37"/>
      <c r="D230" s="38">
        <f t="shared" si="4"/>
        <v>0.4</v>
      </c>
      <c r="E230" s="38">
        <f>SUM(E231:E231)</f>
        <v>0.4</v>
      </c>
      <c r="F230" s="54">
        <f>SUM(F231:F231)</f>
        <v>0</v>
      </c>
      <c r="G230" s="54">
        <f>SUM(G231:G231)</f>
        <v>0</v>
      </c>
    </row>
    <row r="231" spans="1:7" x14ac:dyDescent="0.2">
      <c r="A231" s="84"/>
      <c r="B231" s="30" t="s">
        <v>148</v>
      </c>
      <c r="C231" s="3" t="s">
        <v>15</v>
      </c>
      <c r="D231" s="7">
        <f>SUM(G231+E231)</f>
        <v>0.4</v>
      </c>
      <c r="E231" s="7">
        <v>0.4</v>
      </c>
      <c r="F231" s="7"/>
      <c r="G231" s="10"/>
    </row>
    <row r="232" spans="1:7" ht="15" customHeight="1" x14ac:dyDescent="0.2">
      <c r="A232" s="83" t="s">
        <v>123</v>
      </c>
      <c r="B232" s="36" t="s">
        <v>52</v>
      </c>
      <c r="C232" s="37"/>
      <c r="D232" s="38">
        <f t="shared" si="4"/>
        <v>12.4</v>
      </c>
      <c r="E232" s="38">
        <f>SUM(E233:E236)</f>
        <v>2.4</v>
      </c>
      <c r="F232" s="54">
        <f>SUM(F233:F236)</f>
        <v>0</v>
      </c>
      <c r="G232" s="38">
        <f>SUM(G233+G236)</f>
        <v>10</v>
      </c>
    </row>
    <row r="233" spans="1:7" x14ac:dyDescent="0.2">
      <c r="A233" s="84"/>
      <c r="B233" s="30" t="s">
        <v>149</v>
      </c>
      <c r="C233" s="3" t="s">
        <v>15</v>
      </c>
      <c r="D233" s="7">
        <f t="shared" ref="D233:D286" si="5">SUM(G233+E233)</f>
        <v>10.199999999999999</v>
      </c>
      <c r="E233" s="7">
        <f>SUM(E234:E235)</f>
        <v>0.2</v>
      </c>
      <c r="F233" s="7"/>
      <c r="G233" s="7">
        <f>SUM(G234:G235)</f>
        <v>10</v>
      </c>
    </row>
    <row r="234" spans="1:7" x14ac:dyDescent="0.2">
      <c r="A234" s="84"/>
      <c r="B234" s="28" t="s">
        <v>151</v>
      </c>
      <c r="C234" s="68"/>
      <c r="D234" s="75">
        <f t="shared" si="5"/>
        <v>0.2</v>
      </c>
      <c r="E234" s="75">
        <v>0.2</v>
      </c>
      <c r="F234" s="75"/>
      <c r="G234" s="75"/>
    </row>
    <row r="235" spans="1:7" x14ac:dyDescent="0.2">
      <c r="A235" s="84"/>
      <c r="B235" s="28" t="s">
        <v>152</v>
      </c>
      <c r="C235" s="68"/>
      <c r="D235" s="75">
        <f t="shared" si="5"/>
        <v>10</v>
      </c>
      <c r="E235" s="75"/>
      <c r="F235" s="75"/>
      <c r="G235" s="75">
        <v>10</v>
      </c>
    </row>
    <row r="236" spans="1:7" x14ac:dyDescent="0.2">
      <c r="A236" s="84"/>
      <c r="B236" s="31" t="s">
        <v>82</v>
      </c>
      <c r="C236" s="3" t="s">
        <v>15</v>
      </c>
      <c r="D236" s="7">
        <f t="shared" si="5"/>
        <v>2</v>
      </c>
      <c r="E236" s="7">
        <v>2</v>
      </c>
      <c r="F236" s="6"/>
      <c r="G236" s="6"/>
    </row>
    <row r="237" spans="1:7" ht="15" customHeight="1" x14ac:dyDescent="0.2">
      <c r="A237" s="83" t="s">
        <v>124</v>
      </c>
      <c r="B237" s="36" t="s">
        <v>44</v>
      </c>
      <c r="C237" s="37"/>
      <c r="D237" s="38">
        <f t="shared" si="5"/>
        <v>81.199999999999989</v>
      </c>
      <c r="E237" s="38">
        <f>SUM(E238:E241)</f>
        <v>76.199999999999989</v>
      </c>
      <c r="F237" s="54">
        <f>SUM(F238:F241)</f>
        <v>0</v>
      </c>
      <c r="G237" s="38">
        <f>SUM(G238+G241)</f>
        <v>5</v>
      </c>
    </row>
    <row r="238" spans="1:7" x14ac:dyDescent="0.2">
      <c r="A238" s="84"/>
      <c r="B238" s="30" t="s">
        <v>149</v>
      </c>
      <c r="C238" s="3" t="s">
        <v>20</v>
      </c>
      <c r="D238" s="7">
        <f t="shared" si="5"/>
        <v>42.8</v>
      </c>
      <c r="E238" s="7">
        <f>SUM(E239:E240)</f>
        <v>37.799999999999997</v>
      </c>
      <c r="F238" s="7"/>
      <c r="G238" s="7">
        <f>SUM(G239:G240)</f>
        <v>5</v>
      </c>
    </row>
    <row r="239" spans="1:7" x14ac:dyDescent="0.2">
      <c r="A239" s="84"/>
      <c r="B239" s="28" t="s">
        <v>151</v>
      </c>
      <c r="C239" s="68"/>
      <c r="D239" s="75">
        <f t="shared" si="5"/>
        <v>3.3</v>
      </c>
      <c r="E239" s="75">
        <v>3.3</v>
      </c>
      <c r="F239" s="76"/>
      <c r="G239" s="76"/>
    </row>
    <row r="240" spans="1:7" x14ac:dyDescent="0.2">
      <c r="A240" s="84"/>
      <c r="B240" s="28" t="s">
        <v>161</v>
      </c>
      <c r="C240" s="68"/>
      <c r="D240" s="75">
        <f t="shared" si="5"/>
        <v>39.5</v>
      </c>
      <c r="E240" s="75">
        <v>34.5</v>
      </c>
      <c r="F240" s="76"/>
      <c r="G240" s="75">
        <v>5</v>
      </c>
    </row>
    <row r="241" spans="1:7" x14ac:dyDescent="0.2">
      <c r="A241" s="85"/>
      <c r="B241" s="31" t="s">
        <v>82</v>
      </c>
      <c r="C241" s="3" t="s">
        <v>20</v>
      </c>
      <c r="D241" s="7">
        <f t="shared" si="5"/>
        <v>0.6</v>
      </c>
      <c r="E241" s="7">
        <v>0.6</v>
      </c>
      <c r="F241" s="6"/>
      <c r="G241" s="6"/>
    </row>
    <row r="242" spans="1:7" ht="15" customHeight="1" x14ac:dyDescent="0.2">
      <c r="A242" s="83" t="s">
        <v>125</v>
      </c>
      <c r="B242" s="36" t="s">
        <v>63</v>
      </c>
      <c r="C242" s="37"/>
      <c r="D242" s="38">
        <f>SUM(G242+E242)</f>
        <v>5</v>
      </c>
      <c r="E242" s="38">
        <f>SUM(E243:E244)</f>
        <v>5</v>
      </c>
      <c r="F242" s="54">
        <f>SUM(F243:F244)</f>
        <v>0</v>
      </c>
      <c r="G242" s="54">
        <f>SUM(G243:G244)</f>
        <v>0</v>
      </c>
    </row>
    <row r="243" spans="1:7" ht="12.75" customHeight="1" x14ac:dyDescent="0.2">
      <c r="A243" s="84"/>
      <c r="B243" s="30" t="s">
        <v>148</v>
      </c>
      <c r="C243" s="3" t="s">
        <v>20</v>
      </c>
      <c r="D243" s="7">
        <f>SUM(G243+E243)</f>
        <v>0.8</v>
      </c>
      <c r="E243" s="7">
        <v>0.8</v>
      </c>
      <c r="F243" s="10"/>
      <c r="G243" s="6"/>
    </row>
    <row r="244" spans="1:7" ht="12.75" customHeight="1" x14ac:dyDescent="0.2">
      <c r="A244" s="85"/>
      <c r="B244" s="31" t="s">
        <v>82</v>
      </c>
      <c r="C244" s="3" t="s">
        <v>20</v>
      </c>
      <c r="D244" s="7">
        <f>SUM(G244+E244)</f>
        <v>4.2</v>
      </c>
      <c r="E244" s="7">
        <v>4.2</v>
      </c>
      <c r="F244" s="10"/>
      <c r="G244" s="6"/>
    </row>
    <row r="245" spans="1:7" ht="15" customHeight="1" x14ac:dyDescent="0.2">
      <c r="A245" s="83" t="s">
        <v>126</v>
      </c>
      <c r="B245" s="36" t="s">
        <v>55</v>
      </c>
      <c r="C245" s="37"/>
      <c r="D245" s="38">
        <f t="shared" si="5"/>
        <v>5.4</v>
      </c>
      <c r="E245" s="38">
        <f>SUM(E246+E249)</f>
        <v>5.4</v>
      </c>
      <c r="F245" s="54">
        <f>SUM(F246+F249)</f>
        <v>0</v>
      </c>
      <c r="G245" s="54">
        <f>SUM(G246+G249)</f>
        <v>0</v>
      </c>
    </row>
    <row r="246" spans="1:7" ht="12.75" customHeight="1" x14ac:dyDescent="0.2">
      <c r="A246" s="84"/>
      <c r="B246" s="30" t="s">
        <v>149</v>
      </c>
      <c r="C246" s="3" t="s">
        <v>20</v>
      </c>
      <c r="D246" s="7">
        <f t="shared" si="5"/>
        <v>3.4000000000000004</v>
      </c>
      <c r="E246" s="7">
        <f>SUM(E247:E248)</f>
        <v>3.4000000000000004</v>
      </c>
      <c r="F246" s="7"/>
      <c r="G246" s="4"/>
    </row>
    <row r="247" spans="1:7" ht="12.75" customHeight="1" x14ac:dyDescent="0.2">
      <c r="A247" s="84"/>
      <c r="B247" s="28" t="s">
        <v>151</v>
      </c>
      <c r="C247" s="68"/>
      <c r="D247" s="75">
        <f t="shared" si="5"/>
        <v>2.6</v>
      </c>
      <c r="E247" s="75">
        <v>2.6</v>
      </c>
      <c r="F247" s="76"/>
      <c r="G247" s="76"/>
    </row>
    <row r="248" spans="1:7" ht="12.75" customHeight="1" x14ac:dyDescent="0.2">
      <c r="A248" s="84"/>
      <c r="B248" s="28" t="s">
        <v>161</v>
      </c>
      <c r="C248" s="68"/>
      <c r="D248" s="75">
        <f t="shared" si="5"/>
        <v>0.8</v>
      </c>
      <c r="E248" s="75">
        <v>0.8</v>
      </c>
      <c r="F248" s="76"/>
      <c r="G248" s="75"/>
    </row>
    <row r="249" spans="1:7" ht="12.75" customHeight="1" x14ac:dyDescent="0.2">
      <c r="A249" s="84"/>
      <c r="B249" s="31" t="s">
        <v>82</v>
      </c>
      <c r="C249" s="3" t="s">
        <v>20</v>
      </c>
      <c r="D249" s="7">
        <f t="shared" si="5"/>
        <v>2</v>
      </c>
      <c r="E249" s="7">
        <v>2</v>
      </c>
      <c r="F249" s="10"/>
      <c r="G249" s="6"/>
    </row>
    <row r="250" spans="1:7" ht="15" customHeight="1" x14ac:dyDescent="0.2">
      <c r="A250" s="83" t="s">
        <v>127</v>
      </c>
      <c r="B250" s="36" t="s">
        <v>64</v>
      </c>
      <c r="C250" s="37"/>
      <c r="D250" s="38">
        <f t="shared" si="5"/>
        <v>28.299999999999997</v>
      </c>
      <c r="E250" s="38">
        <f>SUM(E251+E254)</f>
        <v>2.4</v>
      </c>
      <c r="F250" s="54">
        <f>SUM(F251+F254)</f>
        <v>0</v>
      </c>
      <c r="G250" s="38">
        <f>SUM(G251+G254)</f>
        <v>25.9</v>
      </c>
    </row>
    <row r="251" spans="1:7" ht="12.75" customHeight="1" x14ac:dyDescent="0.2">
      <c r="A251" s="84"/>
      <c r="B251" s="30" t="s">
        <v>149</v>
      </c>
      <c r="C251" s="3" t="s">
        <v>20</v>
      </c>
      <c r="D251" s="7">
        <f>SUM(G251+E251)</f>
        <v>27.9</v>
      </c>
      <c r="E251" s="7">
        <f>SUM(E252:E253)</f>
        <v>2</v>
      </c>
      <c r="F251" s="7"/>
      <c r="G251" s="7">
        <f>SUM(G252:G253)</f>
        <v>25.9</v>
      </c>
    </row>
    <row r="252" spans="1:7" ht="12.75" customHeight="1" x14ac:dyDescent="0.2">
      <c r="A252" s="84"/>
      <c r="B252" s="28" t="s">
        <v>151</v>
      </c>
      <c r="C252" s="68"/>
      <c r="D252" s="75">
        <f>SUM(G252+E252)</f>
        <v>2</v>
      </c>
      <c r="E252" s="75">
        <v>2</v>
      </c>
      <c r="F252" s="76"/>
      <c r="G252" s="76"/>
    </row>
    <row r="253" spans="1:7" ht="12.75" customHeight="1" x14ac:dyDescent="0.2">
      <c r="A253" s="84"/>
      <c r="B253" s="28" t="s">
        <v>161</v>
      </c>
      <c r="C253" s="68"/>
      <c r="D253" s="75">
        <f>SUM(G253+E253)</f>
        <v>25.9</v>
      </c>
      <c r="E253" s="75"/>
      <c r="F253" s="76"/>
      <c r="G253" s="75">
        <v>25.9</v>
      </c>
    </row>
    <row r="254" spans="1:7" ht="12.75" customHeight="1" x14ac:dyDescent="0.2">
      <c r="A254" s="84"/>
      <c r="B254" s="31" t="s">
        <v>82</v>
      </c>
      <c r="C254" s="3" t="s">
        <v>20</v>
      </c>
      <c r="D254" s="7">
        <f>SUM(G254+E254)</f>
        <v>0.4</v>
      </c>
      <c r="E254" s="7">
        <v>0.4</v>
      </c>
      <c r="F254" s="10"/>
      <c r="G254" s="6"/>
    </row>
    <row r="255" spans="1:7" ht="15" customHeight="1" x14ac:dyDescent="0.2">
      <c r="A255" s="83" t="s">
        <v>128</v>
      </c>
      <c r="B255" s="36" t="s">
        <v>59</v>
      </c>
      <c r="C255" s="37"/>
      <c r="D255" s="38">
        <f t="shared" si="5"/>
        <v>40.799999999999997</v>
      </c>
      <c r="E255" s="38">
        <f>SUM(E256:E259)</f>
        <v>4.8</v>
      </c>
      <c r="F255" s="54">
        <f>SUM(F256:F259)</f>
        <v>0</v>
      </c>
      <c r="G255" s="38">
        <f>SUM(G256+G259)</f>
        <v>36</v>
      </c>
    </row>
    <row r="256" spans="1:7" x14ac:dyDescent="0.2">
      <c r="A256" s="84"/>
      <c r="B256" s="30" t="s">
        <v>149</v>
      </c>
      <c r="C256" s="3" t="s">
        <v>20</v>
      </c>
      <c r="D256" s="7">
        <f t="shared" si="5"/>
        <v>37.9</v>
      </c>
      <c r="E256" s="7">
        <f>SUM(E257:E258)</f>
        <v>1.9</v>
      </c>
      <c r="F256" s="7"/>
      <c r="G256" s="7">
        <f>SUM(G257:G258)</f>
        <v>36</v>
      </c>
    </row>
    <row r="257" spans="1:7" x14ac:dyDescent="0.2">
      <c r="A257" s="84"/>
      <c r="B257" s="28" t="s">
        <v>151</v>
      </c>
      <c r="C257" s="68"/>
      <c r="D257" s="75">
        <f t="shared" si="5"/>
        <v>1.9</v>
      </c>
      <c r="E257" s="75">
        <v>1.9</v>
      </c>
      <c r="F257" s="75"/>
      <c r="G257" s="75"/>
    </row>
    <row r="258" spans="1:7" x14ac:dyDescent="0.2">
      <c r="A258" s="84"/>
      <c r="B258" s="28" t="s">
        <v>152</v>
      </c>
      <c r="C258" s="68"/>
      <c r="D258" s="75">
        <f t="shared" si="5"/>
        <v>36</v>
      </c>
      <c r="E258" s="75"/>
      <c r="F258" s="75"/>
      <c r="G258" s="75">
        <v>36</v>
      </c>
    </row>
    <row r="259" spans="1:7" x14ac:dyDescent="0.2">
      <c r="A259" s="84"/>
      <c r="B259" s="31" t="s">
        <v>82</v>
      </c>
      <c r="C259" s="3" t="s">
        <v>20</v>
      </c>
      <c r="D259" s="7">
        <f t="shared" si="5"/>
        <v>1</v>
      </c>
      <c r="E259" s="7">
        <v>1</v>
      </c>
      <c r="F259" s="7"/>
      <c r="G259" s="7"/>
    </row>
    <row r="260" spans="1:7" ht="15" customHeight="1" x14ac:dyDescent="0.2">
      <c r="A260" s="83" t="s">
        <v>129</v>
      </c>
      <c r="B260" s="36" t="s">
        <v>60</v>
      </c>
      <c r="C260" s="37"/>
      <c r="D260" s="38">
        <f t="shared" si="5"/>
        <v>2.4</v>
      </c>
      <c r="E260" s="38">
        <f>SUM(E261:E262)</f>
        <v>2.4</v>
      </c>
      <c r="F260" s="54">
        <f>SUM(F261:F262)</f>
        <v>0</v>
      </c>
      <c r="G260" s="54">
        <f>SUM(G261:G262)</f>
        <v>0</v>
      </c>
    </row>
    <row r="261" spans="1:7" x14ac:dyDescent="0.2">
      <c r="A261" s="84"/>
      <c r="B261" s="30" t="s">
        <v>148</v>
      </c>
      <c r="C261" s="3" t="s">
        <v>20</v>
      </c>
      <c r="D261" s="7">
        <f>SUM(G261+E261)</f>
        <v>2.2999999999999998</v>
      </c>
      <c r="E261" s="7">
        <v>2.2999999999999998</v>
      </c>
      <c r="F261" s="10"/>
      <c r="G261" s="10"/>
    </row>
    <row r="262" spans="1:7" x14ac:dyDescent="0.2">
      <c r="A262" s="84"/>
      <c r="B262" s="31" t="s">
        <v>82</v>
      </c>
      <c r="C262" s="3" t="s">
        <v>20</v>
      </c>
      <c r="D262" s="7">
        <f>SUM(G262+E262)</f>
        <v>0.1</v>
      </c>
      <c r="E262" s="7">
        <v>0.1</v>
      </c>
      <c r="F262" s="10"/>
      <c r="G262" s="6"/>
    </row>
    <row r="263" spans="1:7" ht="15" customHeight="1" x14ac:dyDescent="0.2">
      <c r="A263" s="83" t="s">
        <v>130</v>
      </c>
      <c r="B263" s="36" t="s">
        <v>57</v>
      </c>
      <c r="C263" s="37"/>
      <c r="D263" s="38">
        <f t="shared" si="5"/>
        <v>54.2</v>
      </c>
      <c r="E263" s="38">
        <f>SUM(E264+E267)</f>
        <v>7</v>
      </c>
      <c r="F263" s="54">
        <f>SUM(F264+F267)</f>
        <v>0</v>
      </c>
      <c r="G263" s="38">
        <f>SUM(G264+G267)</f>
        <v>47.2</v>
      </c>
    </row>
    <row r="264" spans="1:7" s="39" customFormat="1" ht="12.75" customHeight="1" x14ac:dyDescent="0.2">
      <c r="A264" s="84"/>
      <c r="B264" s="30" t="s">
        <v>149</v>
      </c>
      <c r="C264" s="3" t="s">
        <v>20</v>
      </c>
      <c r="D264" s="7">
        <f t="shared" si="5"/>
        <v>50</v>
      </c>
      <c r="E264" s="7">
        <v>2.8</v>
      </c>
      <c r="F264" s="4"/>
      <c r="G264" s="7">
        <f>SUM(G265:G266)</f>
        <v>47.2</v>
      </c>
    </row>
    <row r="265" spans="1:7" s="39" customFormat="1" ht="12.75" customHeight="1" x14ac:dyDescent="0.2">
      <c r="A265" s="84"/>
      <c r="B265" s="28" t="s">
        <v>151</v>
      </c>
      <c r="C265" s="68"/>
      <c r="D265" s="75">
        <f>SUM(G265+E265)</f>
        <v>2.8</v>
      </c>
      <c r="E265" s="75">
        <v>2.8</v>
      </c>
      <c r="F265" s="76"/>
      <c r="G265" s="76"/>
    </row>
    <row r="266" spans="1:7" s="39" customFormat="1" ht="12.75" customHeight="1" x14ac:dyDescent="0.2">
      <c r="A266" s="84"/>
      <c r="B266" s="28" t="s">
        <v>161</v>
      </c>
      <c r="C266" s="68"/>
      <c r="D266" s="75">
        <f>SUM(G266+E266)</f>
        <v>47.2</v>
      </c>
      <c r="E266" s="75"/>
      <c r="F266" s="76"/>
      <c r="G266" s="75">
        <v>47.2</v>
      </c>
    </row>
    <row r="267" spans="1:7" s="39" customFormat="1" ht="12.75" customHeight="1" x14ac:dyDescent="0.2">
      <c r="A267" s="84"/>
      <c r="B267" s="31" t="s">
        <v>82</v>
      </c>
      <c r="C267" s="3" t="s">
        <v>20</v>
      </c>
      <c r="D267" s="7">
        <f t="shared" si="5"/>
        <v>4.2</v>
      </c>
      <c r="E267" s="7">
        <v>4.2</v>
      </c>
      <c r="F267" s="4"/>
      <c r="G267" s="4"/>
    </row>
    <row r="268" spans="1:7" ht="15" customHeight="1" x14ac:dyDescent="0.2">
      <c r="A268" s="83" t="s">
        <v>131</v>
      </c>
      <c r="B268" s="36" t="s">
        <v>61</v>
      </c>
      <c r="C268" s="37"/>
      <c r="D268" s="38">
        <f t="shared" si="5"/>
        <v>3.3</v>
      </c>
      <c r="E268" s="38">
        <f>SUM(E269:E269)</f>
        <v>3.3</v>
      </c>
      <c r="F268" s="54">
        <f>SUM(F269:F269)</f>
        <v>0</v>
      </c>
      <c r="G268" s="54">
        <f>SUM(G269:G269)</f>
        <v>0</v>
      </c>
    </row>
    <row r="269" spans="1:7" x14ac:dyDescent="0.2">
      <c r="A269" s="84"/>
      <c r="B269" s="30" t="s">
        <v>148</v>
      </c>
      <c r="C269" s="3" t="s">
        <v>20</v>
      </c>
      <c r="D269" s="7">
        <f>SUM(G269+E269)</f>
        <v>3.3</v>
      </c>
      <c r="E269" s="7">
        <v>3.3</v>
      </c>
      <c r="F269" s="10"/>
      <c r="G269" s="6"/>
    </row>
    <row r="270" spans="1:7" ht="15" customHeight="1" x14ac:dyDescent="0.2">
      <c r="A270" s="83" t="s">
        <v>132</v>
      </c>
      <c r="B270" s="36" t="s">
        <v>62</v>
      </c>
      <c r="C270" s="37"/>
      <c r="D270" s="38">
        <f t="shared" si="5"/>
        <v>1.4</v>
      </c>
      <c r="E270" s="38">
        <f>SUM(E271:E272)</f>
        <v>1.4</v>
      </c>
      <c r="F270" s="54">
        <f>SUM(F271:F272)</f>
        <v>0</v>
      </c>
      <c r="G270" s="54">
        <f>SUM(G271:G272)</f>
        <v>0</v>
      </c>
    </row>
    <row r="271" spans="1:7" x14ac:dyDescent="0.2">
      <c r="A271" s="84"/>
      <c r="B271" s="30" t="s">
        <v>148</v>
      </c>
      <c r="C271" s="3" t="s">
        <v>20</v>
      </c>
      <c r="D271" s="7">
        <f>SUM(G271+E271)</f>
        <v>0.8</v>
      </c>
      <c r="E271" s="7">
        <v>0.8</v>
      </c>
      <c r="F271" s="6"/>
      <c r="G271" s="10"/>
    </row>
    <row r="272" spans="1:7" x14ac:dyDescent="0.2">
      <c r="A272" s="84"/>
      <c r="B272" s="31" t="s">
        <v>82</v>
      </c>
      <c r="C272" s="3" t="s">
        <v>20</v>
      </c>
      <c r="D272" s="7">
        <f>SUM(G272+E272)</f>
        <v>0.6</v>
      </c>
      <c r="E272" s="7">
        <v>0.6</v>
      </c>
      <c r="F272" s="6"/>
      <c r="G272" s="6"/>
    </row>
    <row r="273" spans="1:7" ht="15" customHeight="1" x14ac:dyDescent="0.2">
      <c r="A273" s="83" t="s">
        <v>133</v>
      </c>
      <c r="B273" s="36" t="s">
        <v>56</v>
      </c>
      <c r="C273" s="37"/>
      <c r="D273" s="38">
        <f t="shared" si="5"/>
        <v>4.3</v>
      </c>
      <c r="E273" s="38">
        <f>SUM(E274:E275)</f>
        <v>4.3</v>
      </c>
      <c r="F273" s="54">
        <f>SUM(F274:F275)</f>
        <v>0</v>
      </c>
      <c r="G273" s="54">
        <f>SUM(G274:G275)</f>
        <v>0</v>
      </c>
    </row>
    <row r="274" spans="1:7" x14ac:dyDescent="0.2">
      <c r="A274" s="84"/>
      <c r="B274" s="30" t="s">
        <v>148</v>
      </c>
      <c r="C274" s="3" t="s">
        <v>20</v>
      </c>
      <c r="D274" s="7">
        <f t="shared" si="5"/>
        <v>2.2999999999999998</v>
      </c>
      <c r="E274" s="7">
        <v>2.2999999999999998</v>
      </c>
      <c r="F274" s="6"/>
      <c r="G274" s="6"/>
    </row>
    <row r="275" spans="1:7" x14ac:dyDescent="0.2">
      <c r="A275" s="84"/>
      <c r="B275" s="31" t="s">
        <v>82</v>
      </c>
      <c r="C275" s="3" t="s">
        <v>20</v>
      </c>
      <c r="D275" s="7">
        <f t="shared" si="5"/>
        <v>2</v>
      </c>
      <c r="E275" s="7">
        <v>2</v>
      </c>
      <c r="F275" s="10"/>
      <c r="G275" s="6"/>
    </row>
    <row r="276" spans="1:7" ht="15" customHeight="1" x14ac:dyDescent="0.2">
      <c r="A276" s="83" t="s">
        <v>134</v>
      </c>
      <c r="B276" s="36" t="s">
        <v>65</v>
      </c>
      <c r="C276" s="37"/>
      <c r="D276" s="38">
        <f t="shared" si="5"/>
        <v>21.9</v>
      </c>
      <c r="E276" s="38">
        <f>SUM(E277+E280)</f>
        <v>3.4</v>
      </c>
      <c r="F276" s="54">
        <f>SUM(F277+F280)</f>
        <v>0</v>
      </c>
      <c r="G276" s="38">
        <f>SUM(G277+G280)</f>
        <v>18.5</v>
      </c>
    </row>
    <row r="277" spans="1:7" x14ac:dyDescent="0.2">
      <c r="A277" s="84"/>
      <c r="B277" s="30" t="s">
        <v>149</v>
      </c>
      <c r="C277" s="3" t="s">
        <v>20</v>
      </c>
      <c r="D277" s="7">
        <f>SUM(G277+E277)</f>
        <v>21.8</v>
      </c>
      <c r="E277" s="7">
        <f>SUM(E278:E279)</f>
        <v>3.3</v>
      </c>
      <c r="F277" s="7"/>
      <c r="G277" s="7">
        <f>SUM(G278:G279)</f>
        <v>18.5</v>
      </c>
    </row>
    <row r="278" spans="1:7" x14ac:dyDescent="0.2">
      <c r="A278" s="84"/>
      <c r="B278" s="28" t="s">
        <v>151</v>
      </c>
      <c r="C278" s="68"/>
      <c r="D278" s="75">
        <f>SUM(G278+E278)</f>
        <v>3.3</v>
      </c>
      <c r="E278" s="75">
        <v>3.3</v>
      </c>
      <c r="F278" s="76"/>
      <c r="G278" s="76"/>
    </row>
    <row r="279" spans="1:7" x14ac:dyDescent="0.2">
      <c r="A279" s="84"/>
      <c r="B279" s="28" t="s">
        <v>161</v>
      </c>
      <c r="C279" s="68"/>
      <c r="D279" s="75">
        <f>SUM(G279+E279)</f>
        <v>18.5</v>
      </c>
      <c r="E279" s="75"/>
      <c r="F279" s="76"/>
      <c r="G279" s="75">
        <v>18.5</v>
      </c>
    </row>
    <row r="280" spans="1:7" x14ac:dyDescent="0.2">
      <c r="A280" s="84"/>
      <c r="B280" s="31" t="s">
        <v>82</v>
      </c>
      <c r="C280" s="3" t="s">
        <v>20</v>
      </c>
      <c r="D280" s="7">
        <f>SUM(G280+E280)</f>
        <v>0.1</v>
      </c>
      <c r="E280" s="7">
        <v>0.1</v>
      </c>
      <c r="F280" s="6"/>
      <c r="G280" s="6"/>
    </row>
    <row r="281" spans="1:7" ht="15" customHeight="1" x14ac:dyDescent="0.2">
      <c r="A281" s="83" t="s">
        <v>135</v>
      </c>
      <c r="B281" s="36" t="s">
        <v>54</v>
      </c>
      <c r="C281" s="37"/>
      <c r="D281" s="38">
        <f t="shared" si="5"/>
        <v>4.5999999999999996</v>
      </c>
      <c r="E281" s="38">
        <f>SUM(E282+E285)</f>
        <v>4.5999999999999996</v>
      </c>
      <c r="F281" s="54">
        <f>SUM(F282+F285)</f>
        <v>0</v>
      </c>
      <c r="G281" s="54">
        <f>SUM(G282+G285)</f>
        <v>0</v>
      </c>
    </row>
    <row r="282" spans="1:7" x14ac:dyDescent="0.2">
      <c r="A282" s="84"/>
      <c r="B282" s="30" t="s">
        <v>149</v>
      </c>
      <c r="C282" s="3" t="s">
        <v>20</v>
      </c>
      <c r="D282" s="7">
        <f t="shared" si="5"/>
        <v>4.0999999999999996</v>
      </c>
      <c r="E282" s="7">
        <f>SUM(E283:E284)</f>
        <v>4.0999999999999996</v>
      </c>
      <c r="F282" s="7"/>
      <c r="G282" s="7"/>
    </row>
    <row r="283" spans="1:7" x14ac:dyDescent="0.2">
      <c r="A283" s="84"/>
      <c r="B283" s="28" t="s">
        <v>151</v>
      </c>
      <c r="C283" s="68"/>
      <c r="D283" s="75">
        <f t="shared" si="5"/>
        <v>2.1</v>
      </c>
      <c r="E283" s="75">
        <v>2.1</v>
      </c>
      <c r="F283" s="76"/>
      <c r="G283" s="76"/>
    </row>
    <row r="284" spans="1:7" x14ac:dyDescent="0.2">
      <c r="A284" s="84"/>
      <c r="B284" s="28" t="s">
        <v>161</v>
      </c>
      <c r="C284" s="68"/>
      <c r="D284" s="75">
        <f t="shared" si="5"/>
        <v>2</v>
      </c>
      <c r="E284" s="75">
        <v>2</v>
      </c>
      <c r="F284" s="76"/>
      <c r="G284" s="75"/>
    </row>
    <row r="285" spans="1:7" x14ac:dyDescent="0.2">
      <c r="A285" s="84"/>
      <c r="B285" s="31" t="s">
        <v>82</v>
      </c>
      <c r="C285" s="3" t="s">
        <v>20</v>
      </c>
      <c r="D285" s="7">
        <f t="shared" si="5"/>
        <v>0.5</v>
      </c>
      <c r="E285" s="7">
        <v>0.5</v>
      </c>
      <c r="F285" s="6"/>
      <c r="G285" s="6"/>
    </row>
    <row r="286" spans="1:7" ht="15" customHeight="1" x14ac:dyDescent="0.2">
      <c r="A286" s="83" t="s">
        <v>136</v>
      </c>
      <c r="B286" s="36" t="s">
        <v>58</v>
      </c>
      <c r="C286" s="37"/>
      <c r="D286" s="38">
        <f t="shared" si="5"/>
        <v>1.1000000000000001</v>
      </c>
      <c r="E286" s="38">
        <f>SUM(E287:E288)</f>
        <v>1.1000000000000001</v>
      </c>
      <c r="F286" s="54">
        <f>SUM(F287:F288)</f>
        <v>0</v>
      </c>
      <c r="G286" s="54">
        <f>SUM(G287:G288)</f>
        <v>0</v>
      </c>
    </row>
    <row r="287" spans="1:7" ht="12.75" customHeight="1" x14ac:dyDescent="0.2">
      <c r="A287" s="84"/>
      <c r="B287" s="30" t="s">
        <v>148</v>
      </c>
      <c r="C287" s="3" t="s">
        <v>20</v>
      </c>
      <c r="D287" s="7">
        <f t="shared" ref="D287:D297" si="6">SUM(G287+E287)</f>
        <v>0.5</v>
      </c>
      <c r="E287" s="7">
        <v>0.5</v>
      </c>
      <c r="F287" s="10"/>
      <c r="G287" s="10"/>
    </row>
    <row r="288" spans="1:7" ht="12.75" customHeight="1" x14ac:dyDescent="0.2">
      <c r="A288" s="84"/>
      <c r="B288" s="31" t="s">
        <v>82</v>
      </c>
      <c r="C288" s="3" t="s">
        <v>20</v>
      </c>
      <c r="D288" s="7">
        <f t="shared" si="6"/>
        <v>0.6</v>
      </c>
      <c r="E288" s="7">
        <v>0.6</v>
      </c>
      <c r="F288" s="10"/>
      <c r="G288" s="6"/>
    </row>
    <row r="289" spans="1:7" ht="15" customHeight="1" x14ac:dyDescent="0.2">
      <c r="A289" s="83" t="s">
        <v>137</v>
      </c>
      <c r="B289" s="36" t="s">
        <v>22</v>
      </c>
      <c r="C289" s="37"/>
      <c r="D289" s="38">
        <f t="shared" si="6"/>
        <v>74</v>
      </c>
      <c r="E289" s="38">
        <f>SUM(E290:E290)</f>
        <v>74</v>
      </c>
      <c r="F289" s="54">
        <f>SUM(F290:F290)</f>
        <v>0</v>
      </c>
      <c r="G289" s="54">
        <f>SUM(G290:G290)</f>
        <v>0</v>
      </c>
    </row>
    <row r="290" spans="1:7" x14ac:dyDescent="0.2">
      <c r="A290" s="84"/>
      <c r="B290" s="31" t="s">
        <v>82</v>
      </c>
      <c r="C290" s="3" t="s">
        <v>66</v>
      </c>
      <c r="D290" s="7">
        <f t="shared" si="6"/>
        <v>74</v>
      </c>
      <c r="E290" s="7">
        <v>74</v>
      </c>
      <c r="F290" s="10"/>
      <c r="G290" s="10"/>
    </row>
    <row r="291" spans="1:7" ht="15" customHeight="1" x14ac:dyDescent="0.2">
      <c r="A291" s="83" t="s">
        <v>138</v>
      </c>
      <c r="B291" s="36" t="s">
        <v>79</v>
      </c>
      <c r="C291" s="37"/>
      <c r="D291" s="38">
        <f t="shared" si="6"/>
        <v>12.6</v>
      </c>
      <c r="E291" s="38">
        <f>SUM(E295+E292)</f>
        <v>12.6</v>
      </c>
      <c r="F291" s="54">
        <f>SUM(F295+F292)</f>
        <v>0</v>
      </c>
      <c r="G291" s="54">
        <f>SUM(G295+G292)</f>
        <v>0</v>
      </c>
    </row>
    <row r="292" spans="1:7" x14ac:dyDescent="0.2">
      <c r="A292" s="84"/>
      <c r="B292" s="30" t="s">
        <v>149</v>
      </c>
      <c r="C292" s="3" t="s">
        <v>20</v>
      </c>
      <c r="D292" s="7">
        <f t="shared" si="6"/>
        <v>11.7</v>
      </c>
      <c r="E292" s="7">
        <f>SUM(E293:E294)</f>
        <v>11.7</v>
      </c>
      <c r="F292" s="7"/>
      <c r="G292" s="7"/>
    </row>
    <row r="293" spans="1:7" x14ac:dyDescent="0.2">
      <c r="A293" s="84"/>
      <c r="B293" s="28" t="s">
        <v>151</v>
      </c>
      <c r="C293" s="68"/>
      <c r="D293" s="75">
        <f t="shared" si="6"/>
        <v>1.7</v>
      </c>
      <c r="E293" s="75">
        <v>1.7</v>
      </c>
      <c r="F293" s="76"/>
      <c r="G293" s="76"/>
    </row>
    <row r="294" spans="1:7" x14ac:dyDescent="0.2">
      <c r="A294" s="84"/>
      <c r="B294" s="28" t="s">
        <v>161</v>
      </c>
      <c r="C294" s="68"/>
      <c r="D294" s="75">
        <f t="shared" si="6"/>
        <v>10</v>
      </c>
      <c r="E294" s="75">
        <v>10</v>
      </c>
      <c r="F294" s="76"/>
      <c r="G294" s="75"/>
    </row>
    <row r="295" spans="1:7" x14ac:dyDescent="0.2">
      <c r="A295" s="85"/>
      <c r="B295" s="31" t="s">
        <v>82</v>
      </c>
      <c r="C295" s="3" t="s">
        <v>66</v>
      </c>
      <c r="D295" s="7">
        <f t="shared" si="6"/>
        <v>0.9</v>
      </c>
      <c r="E295" s="7">
        <v>0.9</v>
      </c>
      <c r="F295" s="10"/>
      <c r="G295" s="6"/>
    </row>
    <row r="296" spans="1:7" ht="18" customHeight="1" x14ac:dyDescent="0.2">
      <c r="A296" s="86" t="s">
        <v>81</v>
      </c>
      <c r="B296" s="86"/>
      <c r="C296" s="25"/>
      <c r="D296" s="26">
        <f t="shared" si="6"/>
        <v>1998.1999999999998</v>
      </c>
      <c r="E296" s="26">
        <f>SUM(E334+E329+E324+E317+E310+E304+E297+E339)</f>
        <v>1108.5999999999997</v>
      </c>
      <c r="F296" s="46">
        <f>SUM(F334+F329+F324+F317+F310+F304+F297+F339)</f>
        <v>0</v>
      </c>
      <c r="G296" s="26">
        <f>SUM(G334+G329+G324+G317+G310+G304+G297+G339)</f>
        <v>889.6</v>
      </c>
    </row>
    <row r="297" spans="1:7" ht="15" customHeight="1" x14ac:dyDescent="0.2">
      <c r="A297" s="87" t="s">
        <v>139</v>
      </c>
      <c r="B297" s="88"/>
      <c r="C297" s="62" t="s">
        <v>12</v>
      </c>
      <c r="D297" s="63">
        <f t="shared" si="6"/>
        <v>218.6</v>
      </c>
      <c r="E297" s="63">
        <f>SUM(E298+E303+E301)</f>
        <v>43.099999999999994</v>
      </c>
      <c r="F297" s="64">
        <f>SUM(F298+F303+F301)</f>
        <v>0</v>
      </c>
      <c r="G297" s="63">
        <f>SUM(G298+G303)</f>
        <v>175.5</v>
      </c>
    </row>
    <row r="298" spans="1:7" ht="12.95" customHeight="1" x14ac:dyDescent="0.2">
      <c r="A298" s="82"/>
      <c r="B298" s="65" t="s">
        <v>150</v>
      </c>
      <c r="C298" s="12"/>
      <c r="D298" s="40">
        <f>SUM(D299:D301)</f>
        <v>182.29999999999998</v>
      </c>
      <c r="E298" s="40">
        <f>SUM(E299:E302)</f>
        <v>27.599999999999998</v>
      </c>
      <c r="F298" s="40"/>
      <c r="G298" s="40">
        <f>SUM(G299:G302)</f>
        <v>175.5</v>
      </c>
    </row>
    <row r="299" spans="1:7" ht="12.95" customHeight="1" x14ac:dyDescent="0.2">
      <c r="A299" s="82"/>
      <c r="B299" s="66" t="s">
        <v>151</v>
      </c>
      <c r="C299" s="12"/>
      <c r="D299" s="58">
        <f t="shared" ref="D299:D323" si="7">SUM(G299+E299)</f>
        <v>19.099999999999998</v>
      </c>
      <c r="E299" s="58">
        <f>SUM(E17+E42+E47+E52+E60+E66+E73+E78+E84+E92+E98+E103+E111+E14)</f>
        <v>19.099999999999998</v>
      </c>
      <c r="F299" s="58"/>
      <c r="G299" s="58"/>
    </row>
    <row r="300" spans="1:7" ht="12.95" customHeight="1" x14ac:dyDescent="0.2">
      <c r="A300" s="82"/>
      <c r="B300" s="66" t="s">
        <v>152</v>
      </c>
      <c r="C300" s="12"/>
      <c r="D300" s="58">
        <f t="shared" si="7"/>
        <v>10</v>
      </c>
      <c r="E300" s="58"/>
      <c r="F300" s="58"/>
      <c r="G300" s="58">
        <f>SUM(G18)</f>
        <v>10</v>
      </c>
    </row>
    <row r="301" spans="1:7" ht="12.95" customHeight="1" x14ac:dyDescent="0.2">
      <c r="A301" s="82"/>
      <c r="B301" s="66" t="s">
        <v>157</v>
      </c>
      <c r="C301" s="12"/>
      <c r="D301" s="58">
        <f t="shared" si="7"/>
        <v>153.19999999999999</v>
      </c>
      <c r="E301" s="58"/>
      <c r="F301" s="58"/>
      <c r="G301" s="58">
        <f>SUM(G19)</f>
        <v>153.19999999999999</v>
      </c>
    </row>
    <row r="302" spans="1:7" ht="12.95" customHeight="1" x14ac:dyDescent="0.2">
      <c r="A302" s="82"/>
      <c r="B302" s="66" t="s">
        <v>161</v>
      </c>
      <c r="C302" s="12"/>
      <c r="D302" s="58">
        <f t="shared" si="7"/>
        <v>20.8</v>
      </c>
      <c r="E302" s="58">
        <f>SUM(E20+E61+E93+E104)</f>
        <v>8.5</v>
      </c>
      <c r="F302" s="58"/>
      <c r="G302" s="58">
        <f>SUM(G20+G61+G93+G104)</f>
        <v>12.3</v>
      </c>
    </row>
    <row r="303" spans="1:7" ht="12.95" customHeight="1" x14ac:dyDescent="0.2">
      <c r="A303" s="82"/>
      <c r="B303" s="67" t="s">
        <v>82</v>
      </c>
      <c r="C303" s="12"/>
      <c r="D303" s="40">
        <f t="shared" si="7"/>
        <v>15.5</v>
      </c>
      <c r="E303" s="40">
        <f>SUM(E21)</f>
        <v>15.5</v>
      </c>
      <c r="F303" s="40"/>
      <c r="G303" s="40"/>
    </row>
    <row r="304" spans="1:7" ht="15" customHeight="1" x14ac:dyDescent="0.2">
      <c r="A304" s="81" t="s">
        <v>140</v>
      </c>
      <c r="B304" s="81"/>
      <c r="C304" s="13" t="s">
        <v>15</v>
      </c>
      <c r="D304" s="27">
        <f>SUM(G304+E304)</f>
        <v>740.3</v>
      </c>
      <c r="E304" s="27">
        <f>SUM(E305+E309)</f>
        <v>380.4</v>
      </c>
      <c r="F304" s="45">
        <f>SUM(F305+F309)</f>
        <v>0</v>
      </c>
      <c r="G304" s="27">
        <f>SUM(G305+G309)</f>
        <v>359.9</v>
      </c>
    </row>
    <row r="305" spans="1:7" ht="12.95" customHeight="1" x14ac:dyDescent="0.2">
      <c r="A305" s="82"/>
      <c r="B305" s="65" t="s">
        <v>150</v>
      </c>
      <c r="C305" s="12"/>
      <c r="D305" s="40">
        <f t="shared" si="7"/>
        <v>666.5</v>
      </c>
      <c r="E305" s="40">
        <f>SUM(E306:E308)</f>
        <v>306.59999999999997</v>
      </c>
      <c r="F305" s="40"/>
      <c r="G305" s="40">
        <f>SUM(G306:G308)</f>
        <v>359.9</v>
      </c>
    </row>
    <row r="306" spans="1:7" ht="12.95" customHeight="1" x14ac:dyDescent="0.2">
      <c r="A306" s="82"/>
      <c r="B306" s="66" t="s">
        <v>151</v>
      </c>
      <c r="C306" s="59"/>
      <c r="D306" s="58">
        <f t="shared" si="7"/>
        <v>115.69999999999999</v>
      </c>
      <c r="E306" s="58">
        <f>SUM(E119+E127+E132+E136+E140+E145+E150+E153+E156+E158+E162+E167+E172+E177+E182+E187+E191+E195+E199+E204+E208+E211+E214+E218+E223+E228+E231+E234+E123)</f>
        <v>115.69999999999999</v>
      </c>
      <c r="F306" s="58"/>
      <c r="G306" s="58"/>
    </row>
    <row r="307" spans="1:7" ht="12.95" customHeight="1" x14ac:dyDescent="0.2">
      <c r="A307" s="82"/>
      <c r="B307" s="66" t="s">
        <v>153</v>
      </c>
      <c r="C307" s="59"/>
      <c r="D307" s="58">
        <f t="shared" si="7"/>
        <v>238.2</v>
      </c>
      <c r="E307" s="58"/>
      <c r="F307" s="58"/>
      <c r="G307" s="58">
        <f>SUM(G22+G224+G235)</f>
        <v>238.2</v>
      </c>
    </row>
    <row r="308" spans="1:7" ht="12.95" customHeight="1" x14ac:dyDescent="0.2">
      <c r="A308" s="82"/>
      <c r="B308" s="66" t="s">
        <v>161</v>
      </c>
      <c r="C308" s="59"/>
      <c r="D308" s="58">
        <f t="shared" si="7"/>
        <v>312.59999999999997</v>
      </c>
      <c r="E308" s="58">
        <f>SUM(E120+E124+E128+E133+E137+E141+E146+E151+E163+E168+E173+E178+E183+E188+E196+E205+E219+E225)</f>
        <v>190.89999999999998</v>
      </c>
      <c r="F308" s="58"/>
      <c r="G308" s="58">
        <f>SUM(G120+G124+G128+G133+G137+G141+G146+G151+G163+G168+G173+G178+G183+G188+G196+G205+G219+G225)</f>
        <v>121.7</v>
      </c>
    </row>
    <row r="309" spans="1:7" ht="12.95" customHeight="1" x14ac:dyDescent="0.2">
      <c r="A309" s="82"/>
      <c r="B309" s="67" t="s">
        <v>82</v>
      </c>
      <c r="C309" s="12"/>
      <c r="D309" s="40">
        <f t="shared" si="7"/>
        <v>73.8</v>
      </c>
      <c r="E309" s="40">
        <f>SUM(E129+E142+E147+E154+E159+E164+E169+E174+E179+E184+E189+E197+E192+E200+E206+E209+E212+E215+E220+E226+E229+E236)</f>
        <v>73.8</v>
      </c>
      <c r="F309" s="40"/>
      <c r="G309" s="40"/>
    </row>
    <row r="310" spans="1:7" ht="15" customHeight="1" x14ac:dyDescent="0.2">
      <c r="A310" s="81" t="s">
        <v>141</v>
      </c>
      <c r="B310" s="81"/>
      <c r="C310" s="13" t="s">
        <v>20</v>
      </c>
      <c r="D310" s="27">
        <f>SUM(G310+E310)</f>
        <v>339.70000000000005</v>
      </c>
      <c r="E310" s="27">
        <f>SUM(E311+E316)</f>
        <v>207.10000000000002</v>
      </c>
      <c r="F310" s="45">
        <f>SUM(F311+F316)</f>
        <v>0</v>
      </c>
      <c r="G310" s="27">
        <f>SUM(G311+G316)</f>
        <v>132.6</v>
      </c>
    </row>
    <row r="311" spans="1:7" ht="12.95" customHeight="1" x14ac:dyDescent="0.2">
      <c r="A311" s="82"/>
      <c r="B311" s="65" t="s">
        <v>150</v>
      </c>
      <c r="C311" s="12"/>
      <c r="D311" s="40">
        <f t="shared" si="7"/>
        <v>323.39999999999998</v>
      </c>
      <c r="E311" s="40">
        <f>SUM(E312:E315)</f>
        <v>190.8</v>
      </c>
      <c r="F311" s="40"/>
      <c r="G311" s="40">
        <f>SUM(G312:G315)</f>
        <v>132.6</v>
      </c>
    </row>
    <row r="312" spans="1:7" ht="12.95" customHeight="1" x14ac:dyDescent="0.2">
      <c r="A312" s="82"/>
      <c r="B312" s="66" t="s">
        <v>151</v>
      </c>
      <c r="C312" s="59"/>
      <c r="D312" s="58">
        <f t="shared" si="7"/>
        <v>28.100000000000005</v>
      </c>
      <c r="E312" s="58">
        <f>SUM(E24+E239+E243+E247+E252+E257+E261+E265+E269+E271+E274+E278+E283+E287)</f>
        <v>28.100000000000005</v>
      </c>
      <c r="F312" s="58"/>
      <c r="G312" s="58"/>
    </row>
    <row r="313" spans="1:7" ht="12.95" customHeight="1" x14ac:dyDescent="0.2">
      <c r="A313" s="82"/>
      <c r="B313" s="66" t="s">
        <v>153</v>
      </c>
      <c r="C313" s="59"/>
      <c r="D313" s="58">
        <f t="shared" si="7"/>
        <v>136.4</v>
      </c>
      <c r="E313" s="58">
        <f>SUM(E25+E258)</f>
        <v>100.4</v>
      </c>
      <c r="F313" s="58"/>
      <c r="G313" s="58">
        <f>SUM(G25+G258)</f>
        <v>36</v>
      </c>
    </row>
    <row r="314" spans="1:7" ht="12.95" customHeight="1" x14ac:dyDescent="0.2">
      <c r="A314" s="82"/>
      <c r="B314" s="66" t="s">
        <v>158</v>
      </c>
      <c r="C314" s="59"/>
      <c r="D314" s="58">
        <f t="shared" si="7"/>
        <v>25</v>
      </c>
      <c r="E314" s="58">
        <f>SUM(E26)</f>
        <v>25</v>
      </c>
      <c r="F314" s="44"/>
      <c r="G314" s="44"/>
    </row>
    <row r="315" spans="1:7" ht="12.95" customHeight="1" x14ac:dyDescent="0.2">
      <c r="A315" s="82"/>
      <c r="B315" s="66" t="s">
        <v>161</v>
      </c>
      <c r="C315" s="59"/>
      <c r="D315" s="58">
        <f t="shared" si="7"/>
        <v>133.89999999999998</v>
      </c>
      <c r="E315" s="58">
        <f>SUM(E240+E248+E253+E266+E279+E284)</f>
        <v>37.299999999999997</v>
      </c>
      <c r="F315" s="58"/>
      <c r="G315" s="58">
        <f>SUM(G240+G248+G253+G266+G279+G284)</f>
        <v>96.6</v>
      </c>
    </row>
    <row r="316" spans="1:7" ht="12.95" customHeight="1" x14ac:dyDescent="0.2">
      <c r="A316" s="82"/>
      <c r="B316" s="67" t="s">
        <v>82</v>
      </c>
      <c r="C316" s="12"/>
      <c r="D316" s="44">
        <f t="shared" si="7"/>
        <v>16.3</v>
      </c>
      <c r="E316" s="40">
        <f>SUM(E241+E244+E249+E254+E259+E262+E267+E272+E275+E280+E285+E288)</f>
        <v>16.3</v>
      </c>
      <c r="F316" s="40"/>
      <c r="G316" s="40"/>
    </row>
    <row r="317" spans="1:7" ht="15" customHeight="1" x14ac:dyDescent="0.2">
      <c r="A317" s="81" t="s">
        <v>142</v>
      </c>
      <c r="B317" s="81"/>
      <c r="C317" s="13" t="s">
        <v>16</v>
      </c>
      <c r="D317" s="27">
        <f>SUM(G317+E317)</f>
        <v>308.29999999999995</v>
      </c>
      <c r="E317" s="27">
        <f>SUM(E318+E323)</f>
        <v>194.79999999999998</v>
      </c>
      <c r="F317" s="45">
        <f>SUM(F318+F323)</f>
        <v>0</v>
      </c>
      <c r="G317" s="27">
        <f>SUM(G318+G323)</f>
        <v>113.5</v>
      </c>
    </row>
    <row r="318" spans="1:7" ht="12.75" customHeight="1" x14ac:dyDescent="0.2">
      <c r="A318" s="82"/>
      <c r="B318" s="65" t="s">
        <v>150</v>
      </c>
      <c r="C318" s="12"/>
      <c r="D318" s="40">
        <f t="shared" si="7"/>
        <v>297.39999999999998</v>
      </c>
      <c r="E318" s="40">
        <f>SUM(E319:E322)</f>
        <v>183.89999999999998</v>
      </c>
      <c r="F318" s="40"/>
      <c r="G318" s="40">
        <f>SUM(G319:G322)</f>
        <v>113.5</v>
      </c>
    </row>
    <row r="319" spans="1:7" ht="12.75" customHeight="1" x14ac:dyDescent="0.2">
      <c r="A319" s="82"/>
      <c r="B319" s="66" t="s">
        <v>151</v>
      </c>
      <c r="C319" s="59"/>
      <c r="D319" s="58">
        <f t="shared" si="7"/>
        <v>26.499999999999996</v>
      </c>
      <c r="E319" s="58">
        <f>SUM(E28+E43+E48+E54+E62+E68+E74+E80+E86+E94+E99+E106+E113)</f>
        <v>15.599999999999996</v>
      </c>
      <c r="F319" s="58"/>
      <c r="G319" s="58">
        <f>SUM(G28+G43+G48+G54+G62+G68+G74+G80+G86+G94+G99+G106+G113)</f>
        <v>10.9</v>
      </c>
    </row>
    <row r="320" spans="1:7" ht="12.75" customHeight="1" x14ac:dyDescent="0.2">
      <c r="A320" s="82"/>
      <c r="B320" s="66" t="s">
        <v>153</v>
      </c>
      <c r="C320" s="59"/>
      <c r="D320" s="58">
        <f t="shared" si="7"/>
        <v>20</v>
      </c>
      <c r="E320" s="58"/>
      <c r="F320" s="58"/>
      <c r="G320" s="58">
        <f>SUM(G29)</f>
        <v>20</v>
      </c>
    </row>
    <row r="321" spans="1:7" ht="12.75" customHeight="1" x14ac:dyDescent="0.2">
      <c r="A321" s="82"/>
      <c r="B321" s="66" t="s">
        <v>161</v>
      </c>
      <c r="C321" s="59"/>
      <c r="D321" s="58">
        <f t="shared" si="7"/>
        <v>250.29999999999998</v>
      </c>
      <c r="E321" s="58">
        <f>SUM(E30+E55+E69+E81+E87+E107+E114)</f>
        <v>168.29999999999998</v>
      </c>
      <c r="F321" s="58"/>
      <c r="G321" s="58">
        <f>SUM(G30+G55+G69+G81+G87+G107+G114)</f>
        <v>82</v>
      </c>
    </row>
    <row r="322" spans="1:7" ht="12.75" customHeight="1" x14ac:dyDescent="0.2">
      <c r="A322" s="82"/>
      <c r="B322" s="66" t="s">
        <v>162</v>
      </c>
      <c r="C322" s="12"/>
      <c r="D322" s="14">
        <f t="shared" si="7"/>
        <v>0.6</v>
      </c>
      <c r="E322" s="40"/>
      <c r="F322" s="40"/>
      <c r="G322" s="14">
        <f>SUM(G201)</f>
        <v>0.6</v>
      </c>
    </row>
    <row r="323" spans="1:7" ht="12.75" customHeight="1" x14ac:dyDescent="0.2">
      <c r="A323" s="82"/>
      <c r="B323" s="67" t="s">
        <v>82</v>
      </c>
      <c r="C323" s="12"/>
      <c r="D323" s="40">
        <f t="shared" si="7"/>
        <v>10.9</v>
      </c>
      <c r="E323" s="40">
        <f>SUM(E44+E49+E56+E63+E70+E75+E82+E88+E95+E100+E108+E115)</f>
        <v>10.9</v>
      </c>
      <c r="F323" s="40"/>
      <c r="G323" s="40"/>
    </row>
    <row r="324" spans="1:7" ht="15" customHeight="1" x14ac:dyDescent="0.2">
      <c r="A324" s="81" t="s">
        <v>143</v>
      </c>
      <c r="B324" s="81"/>
      <c r="C324" s="13" t="s">
        <v>66</v>
      </c>
      <c r="D324" s="27">
        <f t="shared" ref="D324:D339" si="8">SUM(G324+E324)</f>
        <v>217.79999999999993</v>
      </c>
      <c r="E324" s="27">
        <f>SUM(E325+E328)</f>
        <v>217.79999999999993</v>
      </c>
      <c r="F324" s="45">
        <f>SUM(F325+F328)</f>
        <v>0</v>
      </c>
      <c r="G324" s="45">
        <f>SUM(G325+G328)</f>
        <v>0</v>
      </c>
    </row>
    <row r="325" spans="1:7" ht="12.75" customHeight="1" x14ac:dyDescent="0.2">
      <c r="A325" s="82"/>
      <c r="B325" s="65" t="s">
        <v>149</v>
      </c>
      <c r="C325" s="12"/>
      <c r="D325" s="40">
        <f t="shared" si="8"/>
        <v>142.89999999999992</v>
      </c>
      <c r="E325" s="40">
        <f>SUM(E326:E327)</f>
        <v>142.89999999999992</v>
      </c>
      <c r="F325" s="40"/>
      <c r="G325" s="40"/>
    </row>
    <row r="326" spans="1:7" ht="12.75" customHeight="1" x14ac:dyDescent="0.2">
      <c r="A326" s="82"/>
      <c r="B326" s="66" t="s">
        <v>151</v>
      </c>
      <c r="C326" s="59"/>
      <c r="D326" s="58">
        <f t="shared" si="8"/>
        <v>132.89999999999992</v>
      </c>
      <c r="E326" s="58">
        <f>SUM(E31+E45+E50+E57+E64+E71+E76+E89+E96+E109+E116+E293)</f>
        <v>132.89999999999992</v>
      </c>
      <c r="F326" s="58"/>
      <c r="G326" s="58"/>
    </row>
    <row r="327" spans="1:7" ht="12.75" customHeight="1" x14ac:dyDescent="0.2">
      <c r="A327" s="82"/>
      <c r="B327" s="66" t="s">
        <v>161</v>
      </c>
      <c r="C327" s="59"/>
      <c r="D327" s="58">
        <f t="shared" si="8"/>
        <v>10</v>
      </c>
      <c r="E327" s="58">
        <f>SUM(E294)</f>
        <v>10</v>
      </c>
      <c r="F327" s="58"/>
      <c r="G327" s="58"/>
    </row>
    <row r="328" spans="1:7" ht="12.75" customHeight="1" x14ac:dyDescent="0.2">
      <c r="A328" s="82"/>
      <c r="B328" s="67" t="s">
        <v>82</v>
      </c>
      <c r="C328" s="12"/>
      <c r="D328" s="40">
        <f t="shared" si="8"/>
        <v>74.900000000000006</v>
      </c>
      <c r="E328" s="40">
        <f>SUM(E290+E295)</f>
        <v>74.900000000000006</v>
      </c>
      <c r="F328" s="40"/>
      <c r="G328" s="40"/>
    </row>
    <row r="329" spans="1:7" ht="15" customHeight="1" x14ac:dyDescent="0.2">
      <c r="A329" s="81" t="s">
        <v>144</v>
      </c>
      <c r="B329" s="81"/>
      <c r="C329" s="13" t="s">
        <v>17</v>
      </c>
      <c r="D329" s="27">
        <f t="shared" si="8"/>
        <v>34.4</v>
      </c>
      <c r="E329" s="27">
        <f>SUM(E333+E330)</f>
        <v>29.4</v>
      </c>
      <c r="F329" s="45">
        <f>SUM(F333+F330)</f>
        <v>0</v>
      </c>
      <c r="G329" s="27">
        <f>SUM(G333+G330)</f>
        <v>5</v>
      </c>
    </row>
    <row r="330" spans="1:7" ht="12.75" customHeight="1" x14ac:dyDescent="0.2">
      <c r="A330" s="82"/>
      <c r="B330" s="65" t="s">
        <v>149</v>
      </c>
      <c r="C330" s="12"/>
      <c r="D330" s="40">
        <f t="shared" si="8"/>
        <v>21.8</v>
      </c>
      <c r="E330" s="40">
        <f>SUM(E331:E332)</f>
        <v>16.8</v>
      </c>
      <c r="F330" s="40"/>
      <c r="G330" s="40">
        <f>SUM(G331:G332)</f>
        <v>5</v>
      </c>
    </row>
    <row r="331" spans="1:7" ht="12.75" customHeight="1" x14ac:dyDescent="0.2">
      <c r="A331" s="82"/>
      <c r="B331" s="66" t="s">
        <v>153</v>
      </c>
      <c r="C331" s="59"/>
      <c r="D331" s="58">
        <f t="shared" si="8"/>
        <v>6.8</v>
      </c>
      <c r="E331" s="58">
        <f>SUM(E33)</f>
        <v>1.8</v>
      </c>
      <c r="F331" s="58"/>
      <c r="G331" s="58">
        <f>SUM(G33)</f>
        <v>5</v>
      </c>
    </row>
    <row r="332" spans="1:7" ht="12.75" customHeight="1" x14ac:dyDescent="0.2">
      <c r="A332" s="82"/>
      <c r="B332" s="66" t="s">
        <v>161</v>
      </c>
      <c r="C332" s="59"/>
      <c r="D332" s="58">
        <f t="shared" si="8"/>
        <v>15</v>
      </c>
      <c r="E332" s="58">
        <f>SUM(E34)</f>
        <v>15</v>
      </c>
      <c r="F332" s="58"/>
      <c r="G332" s="58"/>
    </row>
    <row r="333" spans="1:7" ht="12.75" customHeight="1" x14ac:dyDescent="0.2">
      <c r="A333" s="82"/>
      <c r="B333" s="65" t="s">
        <v>147</v>
      </c>
      <c r="C333" s="41"/>
      <c r="D333" s="40">
        <f t="shared" si="8"/>
        <v>12.6</v>
      </c>
      <c r="E333" s="42">
        <f>SUM(E35)</f>
        <v>12.6</v>
      </c>
      <c r="F333" s="43"/>
      <c r="G333" s="43"/>
    </row>
    <row r="334" spans="1:7" ht="15" customHeight="1" x14ac:dyDescent="0.2">
      <c r="A334" s="81" t="s">
        <v>145</v>
      </c>
      <c r="B334" s="81"/>
      <c r="C334" s="13" t="s">
        <v>80</v>
      </c>
      <c r="D334" s="27">
        <f t="shared" si="8"/>
        <v>64.900000000000006</v>
      </c>
      <c r="E334" s="27">
        <f>SUM(E335+E338)</f>
        <v>35.9</v>
      </c>
      <c r="F334" s="45">
        <f>SUM(F335+F338)</f>
        <v>0</v>
      </c>
      <c r="G334" s="27">
        <f>SUM(G335+G338)</f>
        <v>29</v>
      </c>
    </row>
    <row r="335" spans="1:7" ht="12.75" customHeight="1" x14ac:dyDescent="0.2">
      <c r="A335" s="82"/>
      <c r="B335" s="65" t="s">
        <v>150</v>
      </c>
      <c r="C335" s="12"/>
      <c r="D335" s="40">
        <f t="shared" si="8"/>
        <v>33.1</v>
      </c>
      <c r="E335" s="40">
        <f>SUM(E336:E337)</f>
        <v>4.0999999999999996</v>
      </c>
      <c r="F335" s="40"/>
      <c r="G335" s="40">
        <f>SUM(G336:G337)</f>
        <v>29</v>
      </c>
    </row>
    <row r="336" spans="1:7" ht="12.75" customHeight="1" x14ac:dyDescent="0.2">
      <c r="A336" s="82"/>
      <c r="B336" s="66" t="s">
        <v>151</v>
      </c>
      <c r="C336" s="59"/>
      <c r="D336" s="58">
        <f t="shared" si="8"/>
        <v>4.0999999999999996</v>
      </c>
      <c r="E336" s="58">
        <f>SUM(E37)</f>
        <v>4.0999999999999996</v>
      </c>
      <c r="F336" s="58"/>
      <c r="G336" s="58"/>
    </row>
    <row r="337" spans="1:7" ht="12.75" customHeight="1" x14ac:dyDescent="0.2">
      <c r="A337" s="82"/>
      <c r="B337" s="66" t="s">
        <v>153</v>
      </c>
      <c r="C337" s="59"/>
      <c r="D337" s="58">
        <f t="shared" si="8"/>
        <v>29</v>
      </c>
      <c r="E337" s="58"/>
      <c r="F337" s="58"/>
      <c r="G337" s="58">
        <f>SUM(G38)</f>
        <v>29</v>
      </c>
    </row>
    <row r="338" spans="1:7" ht="12.75" customHeight="1" x14ac:dyDescent="0.2">
      <c r="A338" s="82"/>
      <c r="B338" s="65" t="s">
        <v>147</v>
      </c>
      <c r="C338" s="41"/>
      <c r="D338" s="40">
        <f t="shared" si="8"/>
        <v>31.8</v>
      </c>
      <c r="E338" s="42">
        <f>SUM(E39)</f>
        <v>31.8</v>
      </c>
      <c r="F338" s="42"/>
      <c r="G338" s="42"/>
    </row>
    <row r="339" spans="1:7" ht="15" customHeight="1" x14ac:dyDescent="0.2">
      <c r="A339" s="81" t="s">
        <v>156</v>
      </c>
      <c r="B339" s="81"/>
      <c r="C339" s="13" t="s">
        <v>155</v>
      </c>
      <c r="D339" s="27">
        <f t="shared" si="8"/>
        <v>74.199999999999989</v>
      </c>
      <c r="E339" s="27">
        <f>SUM(E340+E343)</f>
        <v>0.1</v>
      </c>
      <c r="F339" s="45">
        <f>SUM(F340+F343)</f>
        <v>0</v>
      </c>
      <c r="G339" s="27">
        <f>SUM(G340+G343)</f>
        <v>74.099999999999994</v>
      </c>
    </row>
    <row r="340" spans="1:7" x14ac:dyDescent="0.2">
      <c r="A340" s="80"/>
      <c r="B340" s="65" t="s">
        <v>149</v>
      </c>
      <c r="C340" s="16"/>
      <c r="D340" s="42">
        <f>SUM(D341)</f>
        <v>74.199999999999989</v>
      </c>
      <c r="E340" s="42">
        <f>SUM(E341)</f>
        <v>0.1</v>
      </c>
      <c r="F340" s="42"/>
      <c r="G340" s="42">
        <f>SUM(G341)</f>
        <v>74.099999999999994</v>
      </c>
    </row>
    <row r="341" spans="1:7" x14ac:dyDescent="0.2">
      <c r="A341" s="80"/>
      <c r="B341" s="66" t="s">
        <v>153</v>
      </c>
      <c r="C341" s="60"/>
      <c r="D341" s="58">
        <f>SUM(G341+E341)</f>
        <v>74.199999999999989</v>
      </c>
      <c r="E341" s="61">
        <f>SUM(E40)</f>
        <v>0.1</v>
      </c>
      <c r="F341" s="61"/>
      <c r="G341" s="61">
        <f>SUM(G40)</f>
        <v>74.099999999999994</v>
      </c>
    </row>
  </sheetData>
  <sheetProtection selectLockedCells="1" selectUnlockedCells="1"/>
  <mergeCells count="84">
    <mergeCell ref="A237:A241"/>
    <mergeCell ref="A15:A40"/>
    <mergeCell ref="A202:A206"/>
    <mergeCell ref="A207:A209"/>
    <mergeCell ref="A210:A212"/>
    <mergeCell ref="A213:A215"/>
    <mergeCell ref="A216:A220"/>
    <mergeCell ref="A155:A156"/>
    <mergeCell ref="A157:A159"/>
    <mergeCell ref="A165:A169"/>
    <mergeCell ref="A170:A174"/>
    <mergeCell ref="A175:A179"/>
    <mergeCell ref="A180:A184"/>
    <mergeCell ref="A130:A133"/>
    <mergeCell ref="A134:A137"/>
    <mergeCell ref="A138:A142"/>
    <mergeCell ref="A143:A147"/>
    <mergeCell ref="A152:A154"/>
    <mergeCell ref="A148:A151"/>
    <mergeCell ref="A97:A100"/>
    <mergeCell ref="A101:A109"/>
    <mergeCell ref="A110:A116"/>
    <mergeCell ref="A117:A120"/>
    <mergeCell ref="A125:A129"/>
    <mergeCell ref="A121:A12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2:A76"/>
    <mergeCell ref="A77:A82"/>
    <mergeCell ref="A83:A89"/>
    <mergeCell ref="A90:A96"/>
    <mergeCell ref="A13:A14"/>
    <mergeCell ref="A41:A45"/>
    <mergeCell ref="A46:A50"/>
    <mergeCell ref="A51:A57"/>
    <mergeCell ref="A58:A64"/>
    <mergeCell ref="A65:A71"/>
    <mergeCell ref="A198:A200"/>
    <mergeCell ref="A242:A244"/>
    <mergeCell ref="A245:A249"/>
    <mergeCell ref="A250:A254"/>
    <mergeCell ref="A255:A259"/>
    <mergeCell ref="A260:A262"/>
    <mergeCell ref="A221:A226"/>
    <mergeCell ref="A227:A229"/>
    <mergeCell ref="A230:A231"/>
    <mergeCell ref="A232:A236"/>
    <mergeCell ref="A297:B297"/>
    <mergeCell ref="A263:A267"/>
    <mergeCell ref="A160:A164"/>
    <mergeCell ref="A268:A269"/>
    <mergeCell ref="A270:A272"/>
    <mergeCell ref="A273:A275"/>
    <mergeCell ref="A276:A280"/>
    <mergeCell ref="A185:A189"/>
    <mergeCell ref="A190:A192"/>
    <mergeCell ref="A193:A197"/>
    <mergeCell ref="A310:B310"/>
    <mergeCell ref="A317:B317"/>
    <mergeCell ref="A324:B324"/>
    <mergeCell ref="A329:B329"/>
    <mergeCell ref="A334:B334"/>
    <mergeCell ref="A281:A285"/>
    <mergeCell ref="A286:A288"/>
    <mergeCell ref="A289:A290"/>
    <mergeCell ref="A291:A295"/>
    <mergeCell ref="A296:B296"/>
    <mergeCell ref="A340:A341"/>
    <mergeCell ref="A339:B339"/>
    <mergeCell ref="A298:A303"/>
    <mergeCell ref="A305:A309"/>
    <mergeCell ref="A311:A316"/>
    <mergeCell ref="A318:A323"/>
    <mergeCell ref="A325:A328"/>
    <mergeCell ref="A330:A333"/>
    <mergeCell ref="A335:A338"/>
    <mergeCell ref="A304:B304"/>
  </mergeCells>
  <pageMargins left="0.39370078740157483" right="0.15748031496062992" top="0.5" bottom="0.2" header="0.51181102362204722" footer="0.4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2017-02-21T13:53:11Z</cp:lastPrinted>
  <dcterms:created xsi:type="dcterms:W3CDTF">2016-10-07T11:49:40Z</dcterms:created>
  <dcterms:modified xsi:type="dcterms:W3CDTF">2017-02-21T14:01:40Z</dcterms:modified>
</cp:coreProperties>
</file>