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-11-07\"/>
    </mc:Choice>
  </mc:AlternateContent>
  <bookViews>
    <workbookView xWindow="0" yWindow="0" windowWidth="23250" windowHeight="12135"/>
  </bookViews>
  <sheets>
    <sheet name="Lapas2" sheetId="2" r:id="rId1"/>
  </sheets>
  <calcPr calcId="152511"/>
</workbook>
</file>

<file path=xl/calcChain.xml><?xml version="1.0" encoding="utf-8"?>
<calcChain xmlns="http://schemas.openxmlformats.org/spreadsheetml/2006/main">
  <c r="D453" i="2" l="1"/>
  <c r="E438" i="2" l="1"/>
  <c r="D438" i="2"/>
  <c r="E371" i="2"/>
  <c r="D371" i="2"/>
  <c r="D418" i="2"/>
  <c r="E418" i="2"/>
  <c r="E424" i="2"/>
  <c r="D424" i="2"/>
  <c r="E419" i="2"/>
  <c r="D419" i="2"/>
  <c r="E436" i="2" l="1"/>
  <c r="D436" i="2"/>
  <c r="E93" i="2" l="1"/>
  <c r="D93" i="2"/>
  <c r="E165" i="2"/>
  <c r="D165" i="2"/>
  <c r="D460" i="2" l="1"/>
  <c r="D54" i="2" l="1"/>
  <c r="E22" i="2" l="1"/>
  <c r="E431" i="2" l="1"/>
  <c r="D431" i="2"/>
  <c r="E435" i="2" l="1"/>
  <c r="D435" i="2"/>
  <c r="E34" i="2"/>
  <c r="D34" i="2"/>
  <c r="E445" i="2" l="1"/>
  <c r="D445" i="2"/>
  <c r="D447" i="2"/>
  <c r="E129" i="2"/>
  <c r="D129" i="2"/>
  <c r="D432" i="2" s="1"/>
  <c r="E67" i="2"/>
  <c r="D67" i="2"/>
  <c r="D155" i="2"/>
  <c r="E155" i="2"/>
  <c r="E434" i="2" l="1"/>
  <c r="E417" i="2"/>
  <c r="E432" i="2"/>
  <c r="E103" i="2"/>
  <c r="D103" i="2"/>
  <c r="E421" i="2"/>
  <c r="D421" i="2"/>
  <c r="E423" i="2"/>
  <c r="D423" i="2"/>
  <c r="D466" i="2" l="1"/>
  <c r="D465" i="2"/>
  <c r="D464" i="2"/>
  <c r="D463" i="2"/>
  <c r="D462" i="2"/>
  <c r="E461" i="2"/>
  <c r="D459" i="2"/>
  <c r="D458" i="2"/>
  <c r="D457" i="2" s="1"/>
  <c r="E457" i="2"/>
  <c r="D456" i="2"/>
  <c r="E455" i="2"/>
  <c r="D455" i="2"/>
  <c r="E454" i="2"/>
  <c r="D454" i="2"/>
  <c r="E452" i="2"/>
  <c r="D452" i="2"/>
  <c r="E450" i="2"/>
  <c r="D450" i="2"/>
  <c r="D449" i="2"/>
  <c r="E448" i="2"/>
  <c r="D448" i="2"/>
  <c r="E446" i="2"/>
  <c r="D446" i="2"/>
  <c r="E444" i="2"/>
  <c r="D444" i="2"/>
  <c r="E443" i="2"/>
  <c r="D443" i="2"/>
  <c r="E442" i="2"/>
  <c r="D442" i="2"/>
  <c r="D440" i="2"/>
  <c r="D439" i="2"/>
  <c r="D437" i="2"/>
  <c r="D433" i="2"/>
  <c r="E430" i="2"/>
  <c r="E427" i="2" s="1"/>
  <c r="D430" i="2"/>
  <c r="D429" i="2"/>
  <c r="D428" i="2"/>
  <c r="D426" i="2"/>
  <c r="E425" i="2"/>
  <c r="D425" i="2"/>
  <c r="D422" i="2"/>
  <c r="E420" i="2"/>
  <c r="D420" i="2"/>
  <c r="D417" i="2"/>
  <c r="D415" i="2"/>
  <c r="E414" i="2"/>
  <c r="D414" i="2"/>
  <c r="E413" i="2"/>
  <c r="D413" i="2"/>
  <c r="E412" i="2"/>
  <c r="E410" i="2" s="1"/>
  <c r="D412" i="2"/>
  <c r="D411" i="2"/>
  <c r="E406" i="2"/>
  <c r="E405" i="2" s="1"/>
  <c r="D406" i="2"/>
  <c r="D405" i="2" s="1"/>
  <c r="E398" i="2"/>
  <c r="E397" i="2" s="1"/>
  <c r="D398" i="2"/>
  <c r="D397" i="2" s="1"/>
  <c r="E394" i="2"/>
  <c r="E393" i="2" s="1"/>
  <c r="D394" i="2"/>
  <c r="D393" i="2" s="1"/>
  <c r="E390" i="2"/>
  <c r="E389" i="2" s="1"/>
  <c r="D390" i="2"/>
  <c r="D389" i="2" s="1"/>
  <c r="E386" i="2"/>
  <c r="E385" i="2" s="1"/>
  <c r="D386" i="2"/>
  <c r="D385" i="2" s="1"/>
  <c r="E382" i="2"/>
  <c r="E381" i="2" s="1"/>
  <c r="D382" i="2"/>
  <c r="D381" i="2" s="1"/>
  <c r="E378" i="2"/>
  <c r="E377" i="2" s="1"/>
  <c r="D378" i="2"/>
  <c r="D377" i="2" s="1"/>
  <c r="E374" i="2"/>
  <c r="E373" i="2" s="1"/>
  <c r="D374" i="2"/>
  <c r="D373" i="2" s="1"/>
  <c r="E368" i="2"/>
  <c r="E367" i="2" s="1"/>
  <c r="D368" i="2"/>
  <c r="D367" i="2" s="1"/>
  <c r="E364" i="2"/>
  <c r="E363" i="2" s="1"/>
  <c r="D364" i="2"/>
  <c r="D363" i="2" s="1"/>
  <c r="E360" i="2"/>
  <c r="E359" i="2" s="1"/>
  <c r="D360" i="2"/>
  <c r="D359" i="2" s="1"/>
  <c r="E356" i="2"/>
  <c r="E355" i="2" s="1"/>
  <c r="D356" i="2"/>
  <c r="D355" i="2" s="1"/>
  <c r="E352" i="2"/>
  <c r="E351" i="2" s="1"/>
  <c r="D352" i="2"/>
  <c r="D351" i="2" s="1"/>
  <c r="E348" i="2"/>
  <c r="E347" i="2" s="1"/>
  <c r="D348" i="2"/>
  <c r="D347" i="2" s="1"/>
  <c r="E343" i="2"/>
  <c r="E342" i="2" s="1"/>
  <c r="D343" i="2"/>
  <c r="D342" i="2" s="1"/>
  <c r="E337" i="2"/>
  <c r="E336" i="2" s="1"/>
  <c r="D337" i="2"/>
  <c r="D336" i="2" s="1"/>
  <c r="E334" i="2"/>
  <c r="D334" i="2"/>
  <c r="E329" i="2"/>
  <c r="D329" i="2"/>
  <c r="E321" i="2"/>
  <c r="E320" i="2" s="1"/>
  <c r="D321" i="2"/>
  <c r="D320" i="2" s="1"/>
  <c r="E311" i="2"/>
  <c r="E310" i="2" s="1"/>
  <c r="D311" i="2"/>
  <c r="D310" i="2" s="1"/>
  <c r="E301" i="2"/>
  <c r="E300" i="2" s="1"/>
  <c r="D301" i="2"/>
  <c r="D300" i="2" s="1"/>
  <c r="E291" i="2"/>
  <c r="E290" i="2" s="1"/>
  <c r="D291" i="2"/>
  <c r="D290" i="2" s="1"/>
  <c r="E283" i="2"/>
  <c r="E282" i="2" s="1"/>
  <c r="D283" i="2"/>
  <c r="D282" i="2" s="1"/>
  <c r="E274" i="2"/>
  <c r="E273" i="2" s="1"/>
  <c r="D274" i="2"/>
  <c r="D273" i="2" s="1"/>
  <c r="E265" i="2"/>
  <c r="E264" i="2" s="1"/>
  <c r="D265" i="2"/>
  <c r="D264" i="2" s="1"/>
  <c r="E257" i="2"/>
  <c r="E256" i="2" s="1"/>
  <c r="D257" i="2"/>
  <c r="D256" i="2" s="1"/>
  <c r="E248" i="2"/>
  <c r="E247" i="2" s="1"/>
  <c r="D248" i="2"/>
  <c r="D247" i="2" s="1"/>
  <c r="E239" i="2"/>
  <c r="E238" i="2" s="1"/>
  <c r="D239" i="2"/>
  <c r="D238" i="2" s="1"/>
  <c r="E231" i="2"/>
  <c r="E230" i="2" s="1"/>
  <c r="D231" i="2"/>
  <c r="D230" i="2" s="1"/>
  <c r="E222" i="2"/>
  <c r="E221" i="2" s="1"/>
  <c r="D222" i="2"/>
  <c r="D221" i="2" s="1"/>
  <c r="E213" i="2"/>
  <c r="E212" i="2" s="1"/>
  <c r="D213" i="2"/>
  <c r="D212" i="2" s="1"/>
  <c r="E204" i="2"/>
  <c r="E203" i="2" s="1"/>
  <c r="D204" i="2"/>
  <c r="D203" i="2" s="1"/>
  <c r="E194" i="2"/>
  <c r="E193" i="2" s="1"/>
  <c r="D194" i="2"/>
  <c r="D193" i="2" s="1"/>
  <c r="E186" i="2"/>
  <c r="E185" i="2" s="1"/>
  <c r="D186" i="2"/>
  <c r="D185" i="2" s="1"/>
  <c r="E177" i="2"/>
  <c r="E176" i="2" s="1"/>
  <c r="D177" i="2"/>
  <c r="D176" i="2" s="1"/>
  <c r="E173" i="2"/>
  <c r="D173" i="2"/>
  <c r="E172" i="2"/>
  <c r="D172" i="2"/>
  <c r="E170" i="2"/>
  <c r="D170" i="2"/>
  <c r="E167" i="2"/>
  <c r="D167" i="2"/>
  <c r="E163" i="2"/>
  <c r="E162" i="2" s="1"/>
  <c r="D163" i="2"/>
  <c r="E160" i="2"/>
  <c r="D160" i="2"/>
  <c r="E157" i="2"/>
  <c r="D157" i="2"/>
  <c r="E153" i="2"/>
  <c r="D153" i="2"/>
  <c r="E150" i="2"/>
  <c r="D150" i="2"/>
  <c r="E147" i="2"/>
  <c r="D147" i="2"/>
  <c r="E145" i="2"/>
  <c r="D145" i="2"/>
  <c r="E142" i="2"/>
  <c r="D142" i="2"/>
  <c r="E139" i="2"/>
  <c r="D139" i="2"/>
  <c r="E137" i="2"/>
  <c r="D137" i="2"/>
  <c r="E134" i="2"/>
  <c r="D134" i="2"/>
  <c r="E131" i="2"/>
  <c r="D131" i="2"/>
  <c r="E127" i="2"/>
  <c r="D127" i="2"/>
  <c r="E124" i="2"/>
  <c r="D124" i="2"/>
  <c r="E121" i="2"/>
  <c r="D121" i="2"/>
  <c r="E119" i="2"/>
  <c r="D119" i="2"/>
  <c r="E116" i="2"/>
  <c r="D116" i="2"/>
  <c r="E113" i="2"/>
  <c r="D113" i="2"/>
  <c r="E111" i="2"/>
  <c r="D111" i="2"/>
  <c r="E108" i="2"/>
  <c r="D108" i="2"/>
  <c r="E105" i="2"/>
  <c r="D105" i="2"/>
  <c r="E101" i="2"/>
  <c r="D101" i="2"/>
  <c r="E98" i="2"/>
  <c r="D98" i="2"/>
  <c r="E95" i="2"/>
  <c r="D95" i="2"/>
  <c r="E91" i="2"/>
  <c r="E90" i="2" s="1"/>
  <c r="D91" i="2"/>
  <c r="E88" i="2"/>
  <c r="D88" i="2"/>
  <c r="E85" i="2"/>
  <c r="D85" i="2"/>
  <c r="E83" i="2"/>
  <c r="D83" i="2"/>
  <c r="E80" i="2"/>
  <c r="D80" i="2"/>
  <c r="E77" i="2"/>
  <c r="D77" i="2"/>
  <c r="E75" i="2"/>
  <c r="D75" i="2"/>
  <c r="E72" i="2"/>
  <c r="D72" i="2"/>
  <c r="E69" i="2"/>
  <c r="D69" i="2"/>
  <c r="E65" i="2"/>
  <c r="D65" i="2"/>
  <c r="E58" i="2"/>
  <c r="D58" i="2"/>
  <c r="E54" i="2"/>
  <c r="E49" i="2"/>
  <c r="D49" i="2"/>
  <c r="E40" i="2"/>
  <c r="D40" i="2"/>
  <c r="E28" i="2"/>
  <c r="D28" i="2"/>
  <c r="D22" i="2"/>
  <c r="E16" i="2"/>
  <c r="D16" i="2"/>
  <c r="E13" i="2"/>
  <c r="E12" i="2" s="1"/>
  <c r="D13" i="2"/>
  <c r="D12" i="2" s="1"/>
  <c r="D162" i="2" l="1"/>
  <c r="D328" i="2"/>
  <c r="D90" i="2"/>
  <c r="E416" i="2"/>
  <c r="E15" i="2"/>
  <c r="E152" i="2"/>
  <c r="E74" i="2"/>
  <c r="E82" i="2"/>
  <c r="D110" i="2"/>
  <c r="D126" i="2"/>
  <c r="D410" i="2"/>
  <c r="D416" i="2"/>
  <c r="D441" i="2"/>
  <c r="E100" i="2"/>
  <c r="E118" i="2"/>
  <c r="E328" i="2"/>
  <c r="D461" i="2"/>
  <c r="D144" i="2"/>
  <c r="D434" i="2"/>
  <c r="D64" i="2"/>
  <c r="E144" i="2"/>
  <c r="D152" i="2"/>
  <c r="E451" i="2"/>
  <c r="E441" i="2"/>
  <c r="E136" i="2"/>
  <c r="E64" i="2"/>
  <c r="D82" i="2"/>
  <c r="E110" i="2"/>
  <c r="D451" i="2"/>
  <c r="D100" i="2"/>
  <c r="E126" i="2"/>
  <c r="D136" i="2"/>
  <c r="D74" i="2"/>
  <c r="D118" i="2"/>
  <c r="D15" i="2"/>
  <c r="D427" i="2"/>
  <c r="E409" i="2" l="1"/>
  <c r="D409" i="2"/>
</calcChain>
</file>

<file path=xl/sharedStrings.xml><?xml version="1.0" encoding="utf-8"?>
<sst xmlns="http://schemas.openxmlformats.org/spreadsheetml/2006/main" count="612" uniqueCount="154">
  <si>
    <t>PATVIRTINTA</t>
  </si>
  <si>
    <t>Panevėžio rajono savivaldybės tarybos</t>
  </si>
  <si>
    <t>3 priedas</t>
  </si>
  <si>
    <t>PANEVĖŽIO RAJONO SAVIVALDYBĖS 2024 METŲ ASIGNAVIMAI PAGAL PROGRAMAS</t>
  </si>
  <si>
    <t>Eil.
Nr.</t>
  </si>
  <si>
    <t>Asignavimų valdytojas</t>
  </si>
  <si>
    <t>Programos kodas</t>
  </si>
  <si>
    <t>Iš viso išlaidoms</t>
  </si>
  <si>
    <t>iš jų darbo
užmokesčiui</t>
  </si>
  <si>
    <t>1.</t>
  </si>
  <si>
    <t>Savivaldybės kontrolės ir audito tarnyba, iš viso</t>
  </si>
  <si>
    <t>iš jų:  Savivaldybės valdymo programa</t>
  </si>
  <si>
    <t>01</t>
  </si>
  <si>
    <t>savivaldybės biudžeto lėšos</t>
  </si>
  <si>
    <t>2.</t>
  </si>
  <si>
    <t>Savivaldybės administracija, iš viso</t>
  </si>
  <si>
    <t xml:space="preserve">ES paramos lėšos </t>
  </si>
  <si>
    <t xml:space="preserve">valstybinėms (valstybės perduotoms savivaldybėms) funkcijoms atlikti </t>
  </si>
  <si>
    <t>tikslinės valstybės biudžeto lėšos</t>
  </si>
  <si>
    <t>įstaigos pajamų lėšos</t>
  </si>
  <si>
    <t>Ugdymo proceso ir kokybiškos ugdymosi aplinkos užtikrinimo programa</t>
  </si>
  <si>
    <t>02</t>
  </si>
  <si>
    <t xml:space="preserve">ES finansinės paramos lėšos </t>
  </si>
  <si>
    <t>mokymo lėšos</t>
  </si>
  <si>
    <t>Aktyvaus bendruomenės gyvenimo skatinimo programa</t>
  </si>
  <si>
    <t>03</t>
  </si>
  <si>
    <t>valstybės biudžeto lėšos projektams</t>
  </si>
  <si>
    <t xml:space="preserve"> Rajono infrastruktūros priežiūros, modernizavimo ir plėtros 
programa</t>
  </si>
  <si>
    <t>04</t>
  </si>
  <si>
    <t>valstybės lėšos keliams</t>
  </si>
  <si>
    <t>skolintos lėšos</t>
  </si>
  <si>
    <t>Socialinės atskirties mažinimo programa</t>
  </si>
  <si>
    <t>05</t>
  </si>
  <si>
    <t>valstybės biudžeto lėšos</t>
  </si>
  <si>
    <t>savivaldybės biudžeto lėšos socialinei paramai</t>
  </si>
  <si>
    <t>Sveikatos apsaugos programa</t>
  </si>
  <si>
    <t>06</t>
  </si>
  <si>
    <t>aplinkos apsaugos rėmimo specialiosios programos lėšos</t>
  </si>
  <si>
    <t xml:space="preserve"> Aplinkos apsaugos programa</t>
  </si>
  <si>
    <t>07</t>
  </si>
  <si>
    <t>Ekonominio konkurencingumo didinimo programa</t>
  </si>
  <si>
    <t>08</t>
  </si>
  <si>
    <t>pažangos priemonės lėšos</t>
  </si>
  <si>
    <t>3.</t>
  </si>
  <si>
    <t>Karsakiškio seniūnija, iš viso</t>
  </si>
  <si>
    <t>Rajono infrastruktūros priežiūros, modernizavimo ir plėtros 
programa</t>
  </si>
  <si>
    <t xml:space="preserve"> Socialinės atskirties mažinimo programa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</si>
  <si>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</si>
  <si>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</si>
  <si>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</si>
  <si>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</si>
  <si>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</si>
  <si>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</si>
  <si>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</si>
  <si>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</si>
  <si>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</si>
  <si>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</si>
  <si>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</si>
  <si>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</si>
  <si>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</si>
  <si>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</si>
  <si>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</si>
  <si>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</si>
  <si>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</si>
  <si>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</si>
  <si>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</si>
  <si>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</si>
  <si>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</si>
  <si>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</si>
  <si>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</si>
  <si>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</si>
  <si>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</si>
  <si>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</si>
  <si>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iš jų: Ugdymo proceso ir kokybiškos ugdymosi aplinkos užtikrinimo 
programa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</si>
  <si>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</si>
  <si>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</si>
  <si>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</si>
  <si>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</si>
  <si>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</si>
  <si>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</si>
  <si>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</si>
  <si>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</si>
  <si>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</si>
  <si>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</si>
  <si>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</si>
  <si>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</si>
  <si>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</si>
  <si>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</si>
  <si>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</si>
  <si>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</si>
  <si>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</si>
  <si>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</si>
  <si>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</si>
  <si>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</si>
  <si>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</si>
  <si>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</si>
  <si>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</si>
  <si>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</si>
  <si>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</si>
  <si>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</si>
  <si>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</si>
  <si>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</si>
  <si>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</si>
  <si>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</si>
  <si>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</si>
  <si>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</si>
  <si>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</si>
  <si>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</si>
  <si>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iš jų:  Ugdymo proceso ir kokybiškos ugdymosi aplinkos užtikrinimo 
programa</t>
  </si>
  <si>
    <t>34.</t>
  </si>
  <si>
    <t>Muzikos mokykla, iš viso</t>
  </si>
  <si>
    <t>35.</t>
  </si>
  <si>
    <t>Viešoji biblioteka, iš viso</t>
  </si>
  <si>
    <t>iš jų: Aktyvaus bendruomenės gyvenimo skatinimo programa</t>
  </si>
  <si>
    <t>36.</t>
  </si>
  <si>
    <t>Ėriškių kultūros centras, iš viso</t>
  </si>
  <si>
    <t>iš jų:  Aktyvaus bendruomenės gyvenimo skatinimo programa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</si>
  <si>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</si>
  <si>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</si>
  <si>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</si>
  <si>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</si>
  <si>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</si>
  <si>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</si>
  <si>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</si>
  <si>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</si>
  <si>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</si>
  <si>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</si>
  <si>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</si>
  <si>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</si>
  <si>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</si>
  <si>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</si>
  <si>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</si>
  <si>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</si>
  <si>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</si>
  <si>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</si>
  <si>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</si>
  <si>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</si>
  <si>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</si>
  <si>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</si>
  <si>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</si>
  <si>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</si>
  <si>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>iš jų: Socialinės atskirties mažinimo programa</t>
  </si>
  <si>
    <t>49.</t>
  </si>
  <si>
    <t>Visuomenės sveikatos biuras, iš viso</t>
  </si>
  <si>
    <t>iš jų: Sveikatos apsaugos programa</t>
  </si>
  <si>
    <t xml:space="preserve">Iš viso </t>
  </si>
  <si>
    <t>Savivaldybės valdymo programa</t>
  </si>
  <si>
    <t>Rajono infrastruktūros priežiūros, modernizavimo ir plėtros programa</t>
  </si>
  <si>
    <t>Aplinkos apsaugos programa</t>
  </si>
  <si>
    <t>____________________________</t>
  </si>
  <si>
    <t>valstybės vardu pasiskolintos lėšos</t>
  </si>
  <si>
    <t>valstybės biudžeto tikslinės paskirties lėšos</t>
  </si>
  <si>
    <t>(tūkst. eurų)</t>
  </si>
  <si>
    <t>2024 m. lapkričio 7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</si>
</sst>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sz val="10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11" fillId="5" borderId="0"/>
  </cellStyleXfs>
  <cellXfs count="200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1" applyAlignment="1">
      <alignment vertical="center"/>
    </xf>
    <xf numFmtId="0" fontId="4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6" fillId="3" borderId="10" xfId="2" applyNumberFormat="1" applyFont="1" applyFill="1" applyBorder="1" applyAlignment="1" applyProtection="1">
      <alignment horizontal="left" vertical="center"/>
    </xf>
    <xf numFmtId="49" fontId="7" fillId="3" borderId="11" xfId="2" applyNumberFormat="1" applyFont="1" applyFill="1" applyBorder="1" applyAlignment="1" applyProtection="1">
      <alignment horizontal="left" vertical="center"/>
    </xf>
    <xf numFmtId="164" fontId="6" fillId="3" borderId="7" xfId="1" applyNumberFormat="1" applyFont="1" applyFill="1" applyBorder="1" applyAlignment="1">
      <alignment vertical="center"/>
    </xf>
    <xf numFmtId="0" fontId="8" fillId="2" borderId="8" xfId="2" applyNumberFormat="1" applyFont="1" applyFill="1" applyBorder="1" applyAlignment="1" applyProtection="1">
      <alignment horizontal="center" vertical="center"/>
    </xf>
    <xf numFmtId="49" fontId="8" fillId="2" borderId="13" xfId="2" applyNumberFormat="1" applyFont="1" applyFill="1" applyBorder="1" applyAlignment="1" applyProtection="1">
      <alignment horizontal="center" vertical="center"/>
    </xf>
    <xf numFmtId="164" fontId="8" fillId="2" borderId="8" xfId="2" applyNumberFormat="1" applyFont="1" applyFill="1" applyBorder="1" applyAlignment="1" applyProtection="1">
      <alignment horizontal="right" vertical="center"/>
    </xf>
    <xf numFmtId="0" fontId="9" fillId="2" borderId="0" xfId="1" applyFont="1" applyFill="1" applyBorder="1" applyAlignment="1">
      <alignment horizontal="right" vertical="center"/>
    </xf>
    <xf numFmtId="49" fontId="10" fillId="2" borderId="8" xfId="1" applyNumberFormat="1" applyFont="1" applyFill="1" applyBorder="1" applyAlignment="1">
      <alignment horizontal="center" vertical="center"/>
    </xf>
    <xf numFmtId="164" fontId="9" fillId="2" borderId="8" xfId="1" applyNumberFormat="1" applyFont="1" applyFill="1" applyBorder="1" applyAlignment="1">
      <alignment vertical="center"/>
    </xf>
    <xf numFmtId="49" fontId="6" fillId="3" borderId="11" xfId="1" applyNumberFormat="1" applyFont="1" applyFill="1" applyBorder="1" applyAlignment="1">
      <alignment horizontal="center" vertical="center"/>
    </xf>
    <xf numFmtId="164" fontId="6" fillId="3" borderId="8" xfId="1" applyNumberFormat="1" applyFont="1" applyFill="1" applyBorder="1" applyAlignment="1">
      <alignment horizontal="right" vertical="center"/>
    </xf>
    <xf numFmtId="0" fontId="9" fillId="2" borderId="6" xfId="1" applyFont="1" applyFill="1" applyBorder="1" applyAlignment="1">
      <alignment horizontal="right" vertical="center"/>
    </xf>
    <xf numFmtId="49" fontId="8" fillId="2" borderId="0" xfId="2" applyNumberFormat="1" applyFont="1" applyFill="1" applyBorder="1" applyAlignment="1" applyProtection="1">
      <alignment horizontal="center" vertical="center"/>
    </xf>
    <xf numFmtId="164" fontId="9" fillId="4" borderId="8" xfId="1" applyNumberFormat="1" applyFont="1" applyFill="1" applyBorder="1" applyAlignment="1">
      <alignment vertical="center"/>
    </xf>
    <xf numFmtId="0" fontId="9" fillId="2" borderId="17" xfId="1" applyFont="1" applyFill="1" applyBorder="1" applyAlignment="1">
      <alignment horizontal="right" vertical="center"/>
    </xf>
    <xf numFmtId="49" fontId="10" fillId="2" borderId="18" xfId="1" applyNumberFormat="1" applyFont="1" applyFill="1" applyBorder="1" applyAlignment="1">
      <alignment vertical="center"/>
    </xf>
    <xf numFmtId="0" fontId="9" fillId="2" borderId="7" xfId="1" applyFont="1" applyFill="1" applyBorder="1" applyAlignment="1">
      <alignment horizontal="right" vertical="center"/>
    </xf>
    <xf numFmtId="0" fontId="8" fillId="2" borderId="8" xfId="2" applyNumberFormat="1" applyFont="1" applyFill="1" applyBorder="1" applyAlignment="1" applyProtection="1">
      <alignment horizontal="center" vertical="center" wrapText="1"/>
    </xf>
    <xf numFmtId="49" fontId="8" fillId="2" borderId="8" xfId="2" applyNumberFormat="1" applyFont="1" applyFill="1" applyBorder="1" applyAlignment="1" applyProtection="1">
      <alignment horizontal="center" vertical="center"/>
    </xf>
    <xf numFmtId="164" fontId="8" fillId="4" borderId="8" xfId="1" applyNumberFormat="1" applyFont="1" applyFill="1" applyBorder="1" applyAlignment="1">
      <alignment vertical="center"/>
    </xf>
    <xf numFmtId="49" fontId="8" fillId="2" borderId="20" xfId="2" applyNumberFormat="1" applyFont="1" applyFill="1" applyBorder="1" applyAlignment="1" applyProtection="1">
      <alignment horizontal="center" vertical="center"/>
    </xf>
    <xf numFmtId="164" fontId="8" fillId="2" borderId="8" xfId="1" applyNumberFormat="1" applyFont="1" applyFill="1" applyBorder="1" applyAlignment="1">
      <alignment vertical="center"/>
    </xf>
    <xf numFmtId="0" fontId="9" fillId="2" borderId="17" xfId="1" applyFont="1" applyFill="1" applyBorder="1" applyAlignment="1">
      <alignment horizontal="left" vertical="center"/>
    </xf>
    <xf numFmtId="49" fontId="8" fillId="2" borderId="3" xfId="2" applyNumberFormat="1" applyFont="1" applyFill="1" applyBorder="1" applyAlignment="1" applyProtection="1">
      <alignment horizontal="center" vertical="center"/>
    </xf>
    <xf numFmtId="0" fontId="6" fillId="3" borderId="11" xfId="1" applyFont="1" applyFill="1" applyBorder="1" applyAlignment="1">
      <alignment vertical="center"/>
    </xf>
    <xf numFmtId="49" fontId="6" fillId="3" borderId="22" xfId="1" applyNumberFormat="1" applyFont="1" applyFill="1" applyBorder="1" applyAlignment="1">
      <alignment horizontal="right" vertical="center"/>
    </xf>
    <xf numFmtId="164" fontId="6" fillId="3" borderId="23" xfId="1" applyNumberFormat="1" applyFont="1" applyFill="1" applyBorder="1" applyAlignment="1">
      <alignment vertical="center"/>
    </xf>
    <xf numFmtId="164" fontId="6" fillId="3" borderId="8" xfId="1" applyNumberFormat="1" applyFont="1" applyFill="1" applyBorder="1" applyAlignment="1">
      <alignment vertical="center"/>
    </xf>
    <xf numFmtId="164" fontId="8" fillId="2" borderId="23" xfId="2" applyNumberFormat="1" applyFont="1" applyFill="1" applyBorder="1" applyAlignment="1" applyProtection="1">
      <alignment horizontal="right" vertical="center"/>
    </xf>
    <xf numFmtId="0" fontId="9" fillId="2" borderId="22" xfId="1" applyFont="1" applyFill="1" applyBorder="1" applyAlignment="1">
      <alignment horizontal="right" vertical="center"/>
    </xf>
    <xf numFmtId="49" fontId="10" fillId="2" borderId="22" xfId="1" applyNumberFormat="1" applyFont="1" applyFill="1" applyBorder="1" applyAlignment="1">
      <alignment horizontal="center" vertical="center"/>
    </xf>
    <xf numFmtId="164" fontId="9" fillId="2" borderId="23" xfId="1" applyNumberFormat="1" applyFont="1" applyFill="1" applyBorder="1" applyAlignment="1">
      <alignment vertical="center"/>
    </xf>
    <xf numFmtId="0" fontId="8" fillId="2" borderId="6" xfId="2" applyNumberFormat="1" applyFont="1" applyFill="1" applyBorder="1" applyAlignment="1" applyProtection="1">
      <alignment horizontal="center" vertical="center" wrapText="1"/>
    </xf>
    <xf numFmtId="164" fontId="8" fillId="2" borderId="23" xfId="1" applyNumberFormat="1" applyFont="1" applyFill="1" applyBorder="1" applyAlignment="1">
      <alignment vertical="center"/>
    </xf>
    <xf numFmtId="164" fontId="12" fillId="2" borderId="8" xfId="3" applyNumberFormat="1" applyFont="1" applyFill="1" applyBorder="1" applyAlignment="1" applyProtection="1">
      <alignment vertical="center"/>
    </xf>
    <xf numFmtId="0" fontId="6" fillId="3" borderId="22" xfId="1" applyFont="1" applyFill="1" applyBorder="1" applyAlignment="1">
      <alignment vertical="center"/>
    </xf>
    <xf numFmtId="49" fontId="6" fillId="3" borderId="22" xfId="1" applyNumberFormat="1" applyFont="1" applyFill="1" applyBorder="1" applyAlignment="1">
      <alignment horizontal="center" vertical="center"/>
    </xf>
    <xf numFmtId="0" fontId="8" fillId="2" borderId="7" xfId="2" applyNumberFormat="1" applyFont="1" applyFill="1" applyBorder="1" applyAlignment="1" applyProtection="1">
      <alignment horizontal="center" vertical="center" wrapText="1"/>
    </xf>
    <xf numFmtId="164" fontId="1" fillId="0" borderId="0" xfId="1" applyNumberFormat="1" applyAlignment="1">
      <alignment vertical="center"/>
    </xf>
    <xf numFmtId="164" fontId="6" fillId="3" borderId="26" xfId="1" applyNumberFormat="1" applyFont="1" applyFill="1" applyBorder="1" applyAlignment="1">
      <alignment vertical="center"/>
    </xf>
    <xf numFmtId="0" fontId="6" fillId="3" borderId="27" xfId="1" applyFont="1" applyFill="1" applyBorder="1" applyAlignment="1">
      <alignment vertical="center"/>
    </xf>
    <xf numFmtId="164" fontId="9" fillId="2" borderId="28" xfId="1" applyNumberFormat="1" applyFont="1" applyFill="1" applyBorder="1" applyAlignment="1">
      <alignment vertical="center"/>
    </xf>
    <xf numFmtId="164" fontId="9" fillId="2" borderId="6" xfId="1" applyNumberFormat="1" applyFont="1" applyFill="1" applyBorder="1" applyAlignment="1">
      <alignment vertical="center"/>
    </xf>
    <xf numFmtId="49" fontId="6" fillId="3" borderId="23" xfId="1" applyNumberFormat="1" applyFont="1" applyFill="1" applyBorder="1" applyAlignment="1">
      <alignment horizontal="right" vertical="center"/>
    </xf>
    <xf numFmtId="164" fontId="6" fillId="3" borderId="29" xfId="1" applyNumberFormat="1" applyFont="1" applyFill="1" applyBorder="1" applyAlignment="1">
      <alignment vertical="center"/>
    </xf>
    <xf numFmtId="49" fontId="8" fillId="2" borderId="2" xfId="2" applyNumberFormat="1" applyFont="1" applyFill="1" applyBorder="1" applyAlignment="1" applyProtection="1">
      <alignment horizontal="center" vertical="center"/>
    </xf>
    <xf numFmtId="164" fontId="8" fillId="2" borderId="22" xfId="1" applyNumberFormat="1" applyFont="1" applyFill="1" applyBorder="1" applyAlignment="1">
      <alignment vertical="center"/>
    </xf>
    <xf numFmtId="164" fontId="8" fillId="2" borderId="26" xfId="1" applyNumberFormat="1" applyFont="1" applyFill="1" applyBorder="1" applyAlignment="1">
      <alignment vertical="center"/>
    </xf>
    <xf numFmtId="0" fontId="9" fillId="0" borderId="8" xfId="1" applyFont="1" applyBorder="1" applyAlignment="1">
      <alignment vertical="center"/>
    </xf>
    <xf numFmtId="164" fontId="9" fillId="0" borderId="8" xfId="1" applyNumberFormat="1" applyFont="1" applyBorder="1" applyAlignment="1">
      <alignment vertical="center"/>
    </xf>
    <xf numFmtId="164" fontId="6" fillId="3" borderId="31" xfId="1" applyNumberFormat="1" applyFont="1" applyFill="1" applyBorder="1" applyAlignment="1">
      <alignment vertical="center"/>
    </xf>
    <xf numFmtId="164" fontId="9" fillId="2" borderId="22" xfId="1" applyNumberFormat="1" applyFont="1" applyFill="1" applyBorder="1" applyAlignment="1">
      <alignment vertical="center"/>
    </xf>
    <xf numFmtId="164" fontId="9" fillId="2" borderId="26" xfId="1" applyNumberFormat="1" applyFont="1" applyFill="1" applyBorder="1" applyAlignment="1">
      <alignment vertical="center"/>
    </xf>
    <xf numFmtId="164" fontId="9" fillId="2" borderId="32" xfId="1" applyNumberFormat="1" applyFont="1" applyFill="1" applyBorder="1" applyAlignment="1">
      <alignment vertical="center"/>
    </xf>
    <xf numFmtId="164" fontId="9" fillId="2" borderId="31" xfId="1" applyNumberFormat="1" applyFont="1" applyFill="1" applyBorder="1" applyAlignment="1">
      <alignment vertical="center"/>
    </xf>
    <xf numFmtId="49" fontId="6" fillId="3" borderId="23" xfId="1" applyNumberFormat="1" applyFont="1" applyFill="1" applyBorder="1" applyAlignment="1">
      <alignment horizontal="center" vertical="center"/>
    </xf>
    <xf numFmtId="164" fontId="6" fillId="3" borderId="33" xfId="1" applyNumberFormat="1" applyFont="1" applyFill="1" applyBorder="1" applyAlignment="1">
      <alignment vertical="center"/>
    </xf>
    <xf numFmtId="1" fontId="9" fillId="2" borderId="31" xfId="1" applyNumberFormat="1" applyFont="1" applyFill="1" applyBorder="1" applyAlignment="1">
      <alignment vertical="center"/>
    </xf>
    <xf numFmtId="0" fontId="6" fillId="3" borderId="25" xfId="1" applyFont="1" applyFill="1" applyBorder="1" applyAlignment="1">
      <alignment vertical="center"/>
    </xf>
    <xf numFmtId="0" fontId="9" fillId="2" borderId="18" xfId="1" applyFont="1" applyFill="1" applyBorder="1" applyAlignment="1">
      <alignment horizontal="right" vertical="center"/>
    </xf>
    <xf numFmtId="0" fontId="9" fillId="2" borderId="35" xfId="1" applyFont="1" applyFill="1" applyBorder="1" applyAlignment="1">
      <alignment horizontal="right" vertical="center"/>
    </xf>
    <xf numFmtId="164" fontId="9" fillId="4" borderId="22" xfId="1" applyNumberFormat="1" applyFont="1" applyFill="1" applyBorder="1" applyAlignment="1">
      <alignment vertical="center"/>
    </xf>
    <xf numFmtId="164" fontId="9" fillId="4" borderId="26" xfId="1" applyNumberFormat="1" applyFont="1" applyFill="1" applyBorder="1" applyAlignment="1">
      <alignment vertical="center"/>
    </xf>
    <xf numFmtId="164" fontId="6" fillId="3" borderId="39" xfId="1" applyNumberFormat="1" applyFont="1" applyFill="1" applyBorder="1" applyAlignment="1">
      <alignment vertical="center"/>
    </xf>
    <xf numFmtId="0" fontId="8" fillId="2" borderId="40" xfId="2" applyNumberFormat="1" applyFont="1" applyFill="1" applyBorder="1" applyAlignment="1" applyProtection="1">
      <alignment horizontal="center" vertical="center" wrapText="1"/>
    </xf>
    <xf numFmtId="0" fontId="13" fillId="0" borderId="8" xfId="1" applyFont="1" applyBorder="1" applyAlignment="1">
      <alignment vertical="center"/>
    </xf>
    <xf numFmtId="164" fontId="13" fillId="0" borderId="8" xfId="1" applyNumberFormat="1" applyFont="1" applyBorder="1" applyAlignment="1">
      <alignment vertical="center"/>
    </xf>
    <xf numFmtId="0" fontId="1" fillId="0" borderId="8" xfId="1" applyBorder="1" applyAlignment="1">
      <alignment vertical="center"/>
    </xf>
    <xf numFmtId="49" fontId="10" fillId="2" borderId="41" xfId="1" applyNumberFormat="1" applyFont="1" applyFill="1" applyBorder="1" applyAlignment="1">
      <alignment horizontal="center" vertical="center"/>
    </xf>
    <xf numFmtId="0" fontId="6" fillId="3" borderId="42" xfId="1" applyFont="1" applyFill="1" applyBorder="1" applyAlignment="1">
      <alignment vertical="center"/>
    </xf>
    <xf numFmtId="164" fontId="6" fillId="3" borderId="41" xfId="1" applyNumberFormat="1" applyFont="1" applyFill="1" applyBorder="1" applyAlignment="1">
      <alignment vertical="center"/>
    </xf>
    <xf numFmtId="164" fontId="9" fillId="4" borderId="23" xfId="1" applyNumberFormat="1" applyFont="1" applyFill="1" applyBorder="1" applyAlignment="1">
      <alignment vertical="center"/>
    </xf>
    <xf numFmtId="164" fontId="9" fillId="4" borderId="28" xfId="1" applyNumberFormat="1" applyFont="1" applyFill="1" applyBorder="1" applyAlignment="1">
      <alignment vertical="center"/>
    </xf>
    <xf numFmtId="164" fontId="9" fillId="4" borderId="6" xfId="1" applyNumberFormat="1" applyFont="1" applyFill="1" applyBorder="1" applyAlignment="1">
      <alignment vertical="center"/>
    </xf>
    <xf numFmtId="0" fontId="8" fillId="2" borderId="17" xfId="2" applyNumberFormat="1" applyFont="1" applyFill="1" applyBorder="1" applyAlignment="1" applyProtection="1">
      <alignment horizontal="center" vertical="center" wrapText="1"/>
    </xf>
    <xf numFmtId="0" fontId="6" fillId="6" borderId="22" xfId="1" applyFont="1" applyFill="1" applyBorder="1" applyAlignment="1">
      <alignment vertical="center"/>
    </xf>
    <xf numFmtId="164" fontId="6" fillId="6" borderId="41" xfId="1" applyNumberFormat="1" applyFont="1" applyFill="1" applyBorder="1" applyAlignment="1">
      <alignment vertical="center"/>
    </xf>
    <xf numFmtId="164" fontId="6" fillId="6" borderId="7" xfId="1" applyNumberFormat="1" applyFont="1" applyFill="1" applyBorder="1" applyAlignment="1">
      <alignment vertical="center"/>
    </xf>
    <xf numFmtId="49" fontId="4" fillId="2" borderId="22" xfId="1" applyNumberFormat="1" applyFont="1" applyFill="1" applyBorder="1" applyAlignment="1">
      <alignment horizontal="right" vertical="center"/>
    </xf>
    <xf numFmtId="164" fontId="4" fillId="2" borderId="28" xfId="1" applyNumberFormat="1" applyFont="1" applyFill="1" applyBorder="1" applyAlignment="1">
      <alignment vertical="center"/>
    </xf>
    <xf numFmtId="164" fontId="4" fillId="2" borderId="6" xfId="1" applyNumberFormat="1" applyFont="1" applyFill="1" applyBorder="1" applyAlignment="1">
      <alignment vertical="center"/>
    </xf>
    <xf numFmtId="49" fontId="4" fillId="2" borderId="0" xfId="1" applyNumberFormat="1" applyFont="1" applyFill="1" applyBorder="1" applyAlignment="1">
      <alignment horizontal="right" vertical="center"/>
    </xf>
    <xf numFmtId="164" fontId="4" fillId="2" borderId="8" xfId="1" applyNumberFormat="1" applyFont="1" applyFill="1" applyBorder="1" applyAlignment="1">
      <alignment vertical="center"/>
    </xf>
    <xf numFmtId="49" fontId="4" fillId="2" borderId="23" xfId="1" applyNumberFormat="1" applyFont="1" applyFill="1" applyBorder="1" applyAlignment="1">
      <alignment horizontal="right" vertical="center"/>
    </xf>
    <xf numFmtId="49" fontId="4" fillId="2" borderId="45" xfId="1" applyNumberFormat="1" applyFont="1" applyFill="1" applyBorder="1" applyAlignment="1">
      <alignment horizontal="right" vertical="center"/>
    </xf>
    <xf numFmtId="164" fontId="15" fillId="2" borderId="8" xfId="1" applyNumberFormat="1" applyFont="1" applyFill="1" applyBorder="1" applyAlignment="1">
      <alignment vertical="center"/>
    </xf>
    <xf numFmtId="0" fontId="16" fillId="0" borderId="0" xfId="1" applyFont="1" applyAlignment="1">
      <alignment vertical="center"/>
    </xf>
    <xf numFmtId="164" fontId="17" fillId="0" borderId="0" xfId="1" applyNumberFormat="1" applyFont="1" applyAlignment="1">
      <alignment vertical="center"/>
    </xf>
    <xf numFmtId="164" fontId="16" fillId="0" borderId="0" xfId="1" applyNumberFormat="1" applyFont="1" applyAlignment="1">
      <alignment vertical="center"/>
    </xf>
    <xf numFmtId="164" fontId="18" fillId="0" borderId="0" xfId="1" applyNumberFormat="1" applyFont="1" applyAlignment="1">
      <alignment vertical="center"/>
    </xf>
    <xf numFmtId="164" fontId="9" fillId="2" borderId="49" xfId="1" applyNumberFormat="1" applyFont="1" applyFill="1" applyBorder="1" applyAlignment="1">
      <alignment vertical="center"/>
    </xf>
    <xf numFmtId="164" fontId="9" fillId="2" borderId="11" xfId="1" applyNumberFormat="1" applyFont="1" applyFill="1" applyBorder="1" applyAlignment="1">
      <alignment vertical="center"/>
    </xf>
    <xf numFmtId="164" fontId="9" fillId="2" borderId="27" xfId="1" applyNumberFormat="1" applyFont="1" applyFill="1" applyBorder="1" applyAlignment="1">
      <alignment vertical="center"/>
    </xf>
    <xf numFmtId="164" fontId="15" fillId="4" borderId="8" xfId="1" applyNumberFormat="1" applyFont="1" applyFill="1" applyBorder="1" applyAlignment="1">
      <alignment vertical="center"/>
    </xf>
    <xf numFmtId="164" fontId="9" fillId="0" borderId="6" xfId="1" applyNumberFormat="1" applyFont="1" applyBorder="1" applyAlignment="1">
      <alignment vertical="center"/>
    </xf>
    <xf numFmtId="164" fontId="9" fillId="2" borderId="50" xfId="1" applyNumberFormat="1" applyFont="1" applyFill="1" applyBorder="1" applyAlignment="1">
      <alignment vertical="center"/>
    </xf>
    <xf numFmtId="164" fontId="9" fillId="0" borderId="51" xfId="1" applyNumberFormat="1" applyFont="1" applyBorder="1" applyAlignment="1">
      <alignment vertical="center"/>
    </xf>
    <xf numFmtId="0" fontId="4" fillId="2" borderId="5" xfId="1" applyFont="1" applyFill="1" applyBorder="1" applyAlignment="1">
      <alignment horizontal="center" vertical="center"/>
    </xf>
    <xf numFmtId="49" fontId="8" fillId="2" borderId="10" xfId="2" applyNumberFormat="1" applyFont="1" applyFill="1" applyBorder="1" applyAlignment="1" applyProtection="1">
      <alignment horizontal="center" vertical="center"/>
    </xf>
    <xf numFmtId="164" fontId="9" fillId="2" borderId="52" xfId="1" applyNumberFormat="1" applyFont="1" applyFill="1" applyBorder="1" applyAlignment="1">
      <alignment vertical="center"/>
    </xf>
    <xf numFmtId="164" fontId="9" fillId="0" borderId="3" xfId="1" applyNumberFormat="1" applyFont="1" applyBorder="1" applyAlignment="1">
      <alignment vertical="center"/>
    </xf>
    <xf numFmtId="164" fontId="9" fillId="0" borderId="53" xfId="1" applyNumberFormat="1" applyFont="1" applyBorder="1" applyAlignment="1">
      <alignment vertical="center"/>
    </xf>
    <xf numFmtId="164" fontId="9" fillId="2" borderId="54" xfId="1" applyNumberFormat="1" applyFont="1" applyFill="1" applyBorder="1" applyAlignment="1">
      <alignment vertical="center"/>
    </xf>
    <xf numFmtId="49" fontId="6" fillId="3" borderId="41" xfId="1" applyNumberFormat="1" applyFont="1" applyFill="1" applyBorder="1" applyAlignment="1">
      <alignment horizontal="center" vertical="center"/>
    </xf>
    <xf numFmtId="0" fontId="9" fillId="2" borderId="55" xfId="1" applyFont="1" applyFill="1" applyBorder="1" applyAlignment="1">
      <alignment horizontal="right" vertical="center"/>
    </xf>
    <xf numFmtId="0" fontId="9" fillId="2" borderId="18" xfId="1" applyFont="1" applyFill="1" applyBorder="1" applyAlignment="1">
      <alignment horizontal="left" vertical="center"/>
    </xf>
    <xf numFmtId="0" fontId="6" fillId="3" borderId="57" xfId="1" applyFont="1" applyFill="1" applyBorder="1" applyAlignment="1">
      <alignment horizontal="left" vertical="center"/>
    </xf>
    <xf numFmtId="0" fontId="8" fillId="2" borderId="3" xfId="2" applyNumberFormat="1" applyFont="1" applyFill="1" applyBorder="1" applyAlignment="1" applyProtection="1">
      <alignment horizontal="center" vertical="center"/>
    </xf>
    <xf numFmtId="0" fontId="8" fillId="2" borderId="3" xfId="2" applyNumberFormat="1" applyFont="1" applyFill="1" applyBorder="1" applyAlignment="1" applyProtection="1">
      <alignment horizontal="center" vertical="center" wrapText="1"/>
    </xf>
    <xf numFmtId="0" fontId="9" fillId="2" borderId="58" xfId="1" applyFont="1" applyFill="1" applyBorder="1" applyAlignment="1">
      <alignment horizontal="right" vertical="center"/>
    </xf>
    <xf numFmtId="49" fontId="4" fillId="2" borderId="28" xfId="1" applyNumberFormat="1" applyFont="1" applyFill="1" applyBorder="1" applyAlignment="1">
      <alignment horizontal="right" vertical="center"/>
    </xf>
    <xf numFmtId="49" fontId="4" fillId="2" borderId="30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horizontal="right"/>
    </xf>
    <xf numFmtId="0" fontId="4" fillId="2" borderId="5" xfId="1" applyFont="1" applyFill="1" applyBorder="1" applyAlignment="1">
      <alignment horizontal="center" vertical="center"/>
    </xf>
    <xf numFmtId="49" fontId="10" fillId="2" borderId="25" xfId="1" applyNumberFormat="1" applyFont="1" applyFill="1" applyBorder="1" applyAlignment="1">
      <alignment horizontal="center" vertical="center"/>
    </xf>
    <xf numFmtId="164" fontId="9" fillId="2" borderId="18" xfId="1" applyNumberFormat="1" applyFont="1" applyFill="1" applyBorder="1" applyAlignment="1">
      <alignment vertical="center"/>
    </xf>
    <xf numFmtId="164" fontId="9" fillId="2" borderId="14" xfId="1" applyNumberFormat="1" applyFont="1" applyFill="1" applyBorder="1" applyAlignment="1">
      <alignment vertical="center"/>
    </xf>
    <xf numFmtId="164" fontId="9" fillId="0" borderId="25" xfId="1" applyNumberFormat="1" applyFont="1" applyBorder="1" applyAlignment="1">
      <alignment vertical="center"/>
    </xf>
    <xf numFmtId="0" fontId="9" fillId="2" borderId="8" xfId="1" applyFont="1" applyFill="1" applyBorder="1" applyAlignment="1">
      <alignment horizontal="right" vertical="center"/>
    </xf>
    <xf numFmtId="164" fontId="9" fillId="2" borderId="41" xfId="1" applyNumberFormat="1" applyFont="1" applyFill="1" applyBorder="1" applyAlignment="1">
      <alignment vertical="center"/>
    </xf>
    <xf numFmtId="164" fontId="9" fillId="2" borderId="7" xfId="1" applyNumberFormat="1" applyFont="1" applyFill="1" applyBorder="1" applyAlignment="1">
      <alignment vertical="center"/>
    </xf>
    <xf numFmtId="164" fontId="4" fillId="4" borderId="8" xfId="1" applyNumberFormat="1" applyFont="1" applyFill="1" applyBorder="1" applyAlignment="1">
      <alignment vertical="center"/>
    </xf>
    <xf numFmtId="164" fontId="13" fillId="7" borderId="8" xfId="1" applyNumberFormat="1" applyFont="1" applyFill="1" applyBorder="1" applyAlignment="1">
      <alignment vertical="center"/>
    </xf>
    <xf numFmtId="0" fontId="1" fillId="7" borderId="8" xfId="1" applyFill="1" applyBorder="1" applyAlignment="1">
      <alignment vertical="center"/>
    </xf>
    <xf numFmtId="164" fontId="9" fillId="7" borderId="8" xfId="1" applyNumberFormat="1" applyFont="1" applyFill="1" applyBorder="1" applyAlignment="1">
      <alignment vertical="center"/>
    </xf>
    <xf numFmtId="0" fontId="3" fillId="0" borderId="0" xfId="1" applyFont="1" applyBorder="1" applyAlignment="1">
      <alignment horizontal="center"/>
    </xf>
    <xf numFmtId="0" fontId="6" fillId="2" borderId="9" xfId="2" applyNumberFormat="1" applyFont="1" applyFill="1" applyBorder="1" applyAlignment="1" applyProtection="1">
      <alignment horizontal="center" vertical="top" wrapText="1"/>
    </xf>
    <xf numFmtId="0" fontId="6" fillId="2" borderId="12" xfId="2" applyNumberFormat="1" applyFont="1" applyFill="1" applyBorder="1" applyAlignment="1" applyProtection="1">
      <alignment horizontal="center" vertical="top" wrapText="1"/>
    </xf>
    <xf numFmtId="0" fontId="6" fillId="2" borderId="14" xfId="2" applyNumberFormat="1" applyFont="1" applyFill="1" applyBorder="1" applyAlignment="1" applyProtection="1">
      <alignment horizontal="center" vertical="top" wrapText="1"/>
    </xf>
    <xf numFmtId="0" fontId="6" fillId="2" borderId="8" xfId="1" applyFont="1" applyFill="1" applyBorder="1" applyAlignment="1">
      <alignment horizontal="center" vertical="top" wrapText="1"/>
    </xf>
    <xf numFmtId="49" fontId="8" fillId="2" borderId="6" xfId="2" applyNumberFormat="1" applyFont="1" applyFill="1" applyBorder="1" applyAlignment="1" applyProtection="1">
      <alignment horizontal="center" vertical="center"/>
    </xf>
    <xf numFmtId="49" fontId="8" fillId="2" borderId="17" xfId="2" applyNumberFormat="1" applyFont="1" applyFill="1" applyBorder="1" applyAlignment="1" applyProtection="1">
      <alignment horizontal="center" vertical="center"/>
    </xf>
    <xf numFmtId="49" fontId="8" fillId="2" borderId="7" xfId="2" applyNumberFormat="1" applyFont="1" applyFill="1" applyBorder="1" applyAlignment="1" applyProtection="1">
      <alignment horizontal="center" vertical="center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6" xfId="1" applyNumberFormat="1" applyFont="1" applyFill="1" applyBorder="1" applyAlignment="1">
      <alignment horizontal="center" vertical="center"/>
    </xf>
    <xf numFmtId="49" fontId="10" fillId="2" borderId="17" xfId="1" applyNumberFormat="1" applyFont="1" applyFill="1" applyBorder="1" applyAlignment="1">
      <alignment horizontal="center" vertical="center"/>
    </xf>
    <xf numFmtId="49" fontId="10" fillId="2" borderId="7" xfId="1" applyNumberFormat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top" wrapText="1"/>
    </xf>
    <xf numFmtId="0" fontId="6" fillId="2" borderId="24" xfId="1" applyFont="1" applyFill="1" applyBorder="1" applyAlignment="1">
      <alignment horizontal="center" vertical="top" wrapText="1"/>
    </xf>
    <xf numFmtId="49" fontId="10" fillId="2" borderId="13" xfId="1" applyNumberFormat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top" wrapText="1"/>
    </xf>
    <xf numFmtId="0" fontId="3" fillId="2" borderId="24" xfId="1" applyFont="1" applyFill="1" applyBorder="1" applyAlignment="1">
      <alignment horizontal="center" vertical="top" wrapText="1"/>
    </xf>
    <xf numFmtId="0" fontId="6" fillId="2" borderId="37" xfId="1" applyFont="1" applyFill="1" applyBorder="1" applyAlignment="1">
      <alignment horizontal="center" vertical="top" wrapText="1"/>
    </xf>
    <xf numFmtId="49" fontId="10" fillId="2" borderId="25" xfId="1" applyNumberFormat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top" wrapText="1"/>
    </xf>
    <xf numFmtId="0" fontId="6" fillId="2" borderId="5" xfId="1" applyFont="1" applyFill="1" applyBorder="1" applyAlignment="1">
      <alignment horizontal="center" vertical="top" wrapText="1"/>
    </xf>
    <xf numFmtId="0" fontId="3" fillId="2" borderId="16" xfId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horizontal="center" vertical="top" wrapText="1"/>
    </xf>
    <xf numFmtId="0" fontId="6" fillId="2" borderId="34" xfId="1" applyFont="1" applyFill="1" applyBorder="1" applyAlignment="1">
      <alignment horizontal="center" vertical="top" wrapText="1"/>
    </xf>
    <xf numFmtId="0" fontId="6" fillId="2" borderId="17" xfId="1" applyFont="1" applyFill="1" applyBorder="1" applyAlignment="1">
      <alignment horizontal="center" vertical="top" wrapText="1"/>
    </xf>
    <xf numFmtId="0" fontId="6" fillId="2" borderId="9" xfId="1" applyFont="1" applyFill="1" applyBorder="1" applyAlignment="1">
      <alignment horizontal="center" vertical="top" wrapText="1"/>
    </xf>
    <xf numFmtId="49" fontId="10" fillId="2" borderId="0" xfId="1" applyNumberFormat="1" applyFont="1" applyFill="1" applyBorder="1" applyAlignment="1">
      <alignment horizontal="center" vertical="center"/>
    </xf>
    <xf numFmtId="49" fontId="10" fillId="2" borderId="30" xfId="1" applyNumberFormat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top" wrapText="1"/>
    </xf>
    <xf numFmtId="49" fontId="10" fillId="2" borderId="8" xfId="1" applyNumberFormat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top" wrapText="1"/>
    </xf>
    <xf numFmtId="0" fontId="6" fillId="2" borderId="36" xfId="1" applyFont="1" applyFill="1" applyBorder="1" applyAlignment="1">
      <alignment horizontal="center" vertical="top" wrapText="1"/>
    </xf>
    <xf numFmtId="0" fontId="6" fillId="2" borderId="14" xfId="1" applyFont="1" applyFill="1" applyBorder="1" applyAlignment="1">
      <alignment horizontal="center" vertical="top" wrapText="1"/>
    </xf>
    <xf numFmtId="49" fontId="8" fillId="2" borderId="5" xfId="2" applyNumberFormat="1" applyFont="1" applyFill="1" applyBorder="1" applyAlignment="1" applyProtection="1">
      <alignment horizontal="center" vertical="center"/>
    </xf>
    <xf numFmtId="49" fontId="8" fillId="2" borderId="38" xfId="2" applyNumberFormat="1" applyFont="1" applyFill="1" applyBorder="1" applyAlignment="1" applyProtection="1">
      <alignment horizontal="center" vertical="center"/>
    </xf>
    <xf numFmtId="0" fontId="6" fillId="2" borderId="19" xfId="1" applyFont="1" applyFill="1" applyBorder="1" applyAlignment="1">
      <alignment horizontal="center" vertical="top" wrapText="1"/>
    </xf>
    <xf numFmtId="0" fontId="6" fillId="2" borderId="15" xfId="1" applyFont="1" applyFill="1" applyBorder="1" applyAlignment="1">
      <alignment horizontal="center" vertical="top" wrapText="1"/>
    </xf>
    <xf numFmtId="0" fontId="6" fillId="6" borderId="21" xfId="1" applyFont="1" applyFill="1" applyBorder="1" applyAlignment="1">
      <alignment horizontal="center" vertical="center"/>
    </xf>
    <xf numFmtId="0" fontId="6" fillId="6" borderId="11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49" fontId="4" fillId="2" borderId="46" xfId="1" applyNumberFormat="1" applyFont="1" applyFill="1" applyBorder="1" applyAlignment="1">
      <alignment horizontal="center" vertical="center"/>
    </xf>
    <xf numFmtId="49" fontId="4" fillId="2" borderId="0" xfId="1" applyNumberFormat="1" applyFont="1" applyFill="1" applyBorder="1" applyAlignment="1">
      <alignment horizontal="center" vertical="center"/>
    </xf>
    <xf numFmtId="49" fontId="4" fillId="2" borderId="30" xfId="1" applyNumberFormat="1" applyFont="1" applyFill="1" applyBorder="1" applyAlignment="1">
      <alignment horizontal="center" vertical="center"/>
    </xf>
    <xf numFmtId="0" fontId="4" fillId="2" borderId="56" xfId="1" applyFont="1" applyFill="1" applyBorder="1" applyAlignment="1">
      <alignment horizontal="center" vertical="center"/>
    </xf>
    <xf numFmtId="0" fontId="4" fillId="2" borderId="47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38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42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43" xfId="1" applyFont="1" applyFill="1" applyBorder="1" applyAlignment="1">
      <alignment horizontal="center" vertical="center"/>
    </xf>
    <xf numFmtId="0" fontId="4" fillId="2" borderId="4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0" fontId="14" fillId="2" borderId="48" xfId="1" applyFont="1" applyFill="1" applyBorder="1" applyAlignment="1">
      <alignment horizontal="center" vertical="center"/>
    </xf>
    <xf numFmtId="0" fontId="4" fillId="2" borderId="46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0" fontId="14" fillId="2" borderId="16" xfId="1" applyFont="1" applyFill="1" applyBorder="1" applyAlignment="1">
      <alignment horizontal="center" vertical="center"/>
    </xf>
    <xf numFmtId="0" fontId="14" fillId="2" borderId="38" xfId="1" applyFont="1" applyFill="1" applyBorder="1" applyAlignment="1">
      <alignment horizontal="center" vertical="center"/>
    </xf>
    <xf numFmtId="0" fontId="4" fillId="2" borderId="30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  <xf numFmtId="49" fontId="4" fillId="2" borderId="8" xfId="1" applyNumberFormat="1" applyFont="1" applyFill="1" applyBorder="1" applyAlignment="1">
      <alignment horizontal="center" vertic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8"/>
  <sheetViews>
    <sheetView tabSelected="1" workbookViewId="0">
      <selection activeCell="L416" sqref="L416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8.28515625" style="2" customWidth="1"/>
    <col min="4" max="4" width="15.5703125" style="2" customWidth="1"/>
    <col min="5" max="5" width="15.7109375" style="2" customWidth="1"/>
    <col min="6" max="16384" width="8.7109375" style="2"/>
  </cols>
  <sheetData>
    <row r="1" spans="1:5" s="3" customFormat="1" ht="15" customHeight="1" x14ac:dyDescent="0.25">
      <c r="A1" s="1"/>
      <c r="B1" s="1"/>
      <c r="C1" s="1"/>
      <c r="D1" s="2"/>
      <c r="E1" s="2"/>
    </row>
    <row r="2" spans="1:5" s="3" customFormat="1" ht="15" customHeight="1" x14ac:dyDescent="0.25">
      <c r="A2" s="1"/>
      <c r="B2" s="1"/>
      <c r="C2" s="1" t="s">
        <v>0</v>
      </c>
      <c r="D2" s="2"/>
      <c r="E2" s="2"/>
    </row>
    <row r="3" spans="1:5" s="3" customFormat="1" ht="15" customHeight="1" x14ac:dyDescent="0.25">
      <c r="A3" s="1"/>
      <c r="B3" s="1"/>
      <c r="C3" s="1" t="s">
        <v>1</v>
      </c>
      <c r="D3" s="2"/>
      <c r="E3" s="2"/>
    </row>
    <row r="4" spans="1:5" s="3" customFormat="1" ht="15" customHeight="1" x14ac:dyDescent="0.25">
      <c r="A4" s="1"/>
      <c r="B4" s="1"/>
      <c r="C4" s="1" t="s">
        <v>153</v>
      </c>
      <c r="D4" s="2"/>
      <c r="E4" s="2"/>
    </row>
    <row r="5" spans="1:5" s="3" customFormat="1" ht="15" customHeight="1" x14ac:dyDescent="0.25">
      <c r="A5" s="1"/>
      <c r="B5" s="1"/>
      <c r="C5" s="1" t="s">
        <v>2</v>
      </c>
      <c r="D5" s="2"/>
      <c r="E5" s="2"/>
    </row>
    <row r="6" spans="1:5" s="3" customFormat="1" ht="15" customHeight="1" x14ac:dyDescent="0.25">
      <c r="A6" s="1"/>
      <c r="B6" s="1"/>
      <c r="C6" s="1"/>
      <c r="D6" s="2"/>
      <c r="E6" s="2"/>
    </row>
    <row r="7" spans="1:5" s="3" customFormat="1" ht="15" customHeight="1" x14ac:dyDescent="0.25">
      <c r="A7" s="1"/>
      <c r="B7" s="1"/>
      <c r="C7" s="1"/>
      <c r="D7" s="2"/>
      <c r="E7" s="2"/>
    </row>
    <row r="8" spans="1:5" s="3" customFormat="1" ht="15" customHeight="1" x14ac:dyDescent="0.25">
      <c r="A8" s="131" t="s">
        <v>3</v>
      </c>
      <c r="B8" s="131"/>
      <c r="C8" s="131"/>
      <c r="D8" s="131"/>
      <c r="E8" s="131"/>
    </row>
    <row r="9" spans="1:5" s="3" customFormat="1" ht="15" customHeight="1" x14ac:dyDescent="0.25">
      <c r="A9" s="1"/>
      <c r="B9" s="1"/>
      <c r="C9" s="1"/>
      <c r="D9" s="2"/>
      <c r="E9" s="2"/>
    </row>
    <row r="10" spans="1:5" s="3" customFormat="1" ht="12.75" customHeight="1" x14ac:dyDescent="0.25">
      <c r="A10" s="1"/>
      <c r="B10" s="1"/>
      <c r="C10" s="1"/>
      <c r="D10" s="2"/>
      <c r="E10" s="118" t="s">
        <v>152</v>
      </c>
    </row>
    <row r="11" spans="1:5" s="3" customFormat="1" ht="36" customHeight="1" x14ac:dyDescent="0.25">
      <c r="A11" s="4" t="s">
        <v>4</v>
      </c>
      <c r="B11" s="5" t="s">
        <v>5</v>
      </c>
      <c r="C11" s="4" t="s">
        <v>6</v>
      </c>
      <c r="D11" s="5" t="s">
        <v>7</v>
      </c>
      <c r="E11" s="4" t="s">
        <v>8</v>
      </c>
    </row>
    <row r="12" spans="1:5" s="3" customFormat="1" ht="18" customHeight="1" x14ac:dyDescent="0.25">
      <c r="A12" s="132" t="s">
        <v>9</v>
      </c>
      <c r="B12" s="6" t="s">
        <v>10</v>
      </c>
      <c r="C12" s="7"/>
      <c r="D12" s="8">
        <f t="shared" ref="D12:E13" si="0">SUM(D13)</f>
        <v>156.69999999999999</v>
      </c>
      <c r="E12" s="8">
        <f t="shared" si="0"/>
        <v>146.30000000000001</v>
      </c>
    </row>
    <row r="13" spans="1:5" s="3" customFormat="1" ht="15" customHeight="1" x14ac:dyDescent="0.25">
      <c r="A13" s="133"/>
      <c r="B13" s="9" t="s">
        <v>11</v>
      </c>
      <c r="C13" s="10" t="s">
        <v>12</v>
      </c>
      <c r="D13" s="11">
        <f t="shared" si="0"/>
        <v>156.69999999999999</v>
      </c>
      <c r="E13" s="11">
        <f t="shared" si="0"/>
        <v>146.30000000000001</v>
      </c>
    </row>
    <row r="14" spans="1:5" s="3" customFormat="1" ht="12.75" customHeight="1" x14ac:dyDescent="0.25">
      <c r="A14" s="134"/>
      <c r="B14" s="12" t="s">
        <v>13</v>
      </c>
      <c r="C14" s="13"/>
      <c r="D14" s="14">
        <v>156.69999999999999</v>
      </c>
      <c r="E14" s="14">
        <v>146.30000000000001</v>
      </c>
    </row>
    <row r="15" spans="1:5" s="3" customFormat="1" ht="18" customHeight="1" x14ac:dyDescent="0.25">
      <c r="A15" s="135" t="s">
        <v>14</v>
      </c>
      <c r="B15" s="112" t="s">
        <v>15</v>
      </c>
      <c r="C15" s="15"/>
      <c r="D15" s="16">
        <f>SUM(D58+D54+D49+D40+D34+D28+D22+D16)</f>
        <v>29621.899999999994</v>
      </c>
      <c r="E15" s="16">
        <f>SUM(E58+E54+E49+E40+E34+E28+E22+E16)</f>
        <v>7838.8</v>
      </c>
    </row>
    <row r="16" spans="1:5" s="3" customFormat="1" ht="15" customHeight="1" x14ac:dyDescent="0.25">
      <c r="A16" s="135"/>
      <c r="B16" s="113" t="s">
        <v>11</v>
      </c>
      <c r="C16" s="10" t="s">
        <v>12</v>
      </c>
      <c r="D16" s="11">
        <f>SUM(D17:D21)</f>
        <v>9405.4</v>
      </c>
      <c r="E16" s="11">
        <f>SUM(E17:E21)</f>
        <v>7193.1</v>
      </c>
    </row>
    <row r="17" spans="1:5" s="3" customFormat="1" ht="12.75" customHeight="1" x14ac:dyDescent="0.25">
      <c r="A17" s="135"/>
      <c r="B17" s="110" t="s">
        <v>16</v>
      </c>
      <c r="C17" s="18"/>
      <c r="D17" s="19">
        <v>10</v>
      </c>
      <c r="E17" s="11"/>
    </row>
    <row r="18" spans="1:5" s="3" customFormat="1" ht="12.75" customHeight="1" x14ac:dyDescent="0.25">
      <c r="A18" s="135"/>
      <c r="B18" s="65" t="s">
        <v>17</v>
      </c>
      <c r="C18" s="21"/>
      <c r="D18" s="19">
        <v>1164.0999999999999</v>
      </c>
      <c r="E18" s="19">
        <v>1107.7</v>
      </c>
    </row>
    <row r="19" spans="1:5" s="3" customFormat="1" ht="12.75" customHeight="1" x14ac:dyDescent="0.25">
      <c r="A19" s="135"/>
      <c r="B19" s="65" t="s">
        <v>18</v>
      </c>
      <c r="C19" s="21"/>
      <c r="D19" s="19">
        <v>25.9</v>
      </c>
      <c r="E19" s="19">
        <v>24.4</v>
      </c>
    </row>
    <row r="20" spans="1:5" s="3" customFormat="1" ht="12.75" customHeight="1" x14ac:dyDescent="0.25">
      <c r="A20" s="135"/>
      <c r="B20" s="65" t="s">
        <v>13</v>
      </c>
      <c r="C20" s="21"/>
      <c r="D20" s="19">
        <v>8172.9</v>
      </c>
      <c r="E20" s="19">
        <v>6061</v>
      </c>
    </row>
    <row r="21" spans="1:5" s="3" customFormat="1" ht="12.75" customHeight="1" x14ac:dyDescent="0.25">
      <c r="A21" s="135"/>
      <c r="B21" s="66" t="s">
        <v>19</v>
      </c>
      <c r="C21" s="21"/>
      <c r="D21" s="19">
        <v>32.5</v>
      </c>
      <c r="E21" s="19"/>
    </row>
    <row r="22" spans="1:5" s="3" customFormat="1" ht="27" x14ac:dyDescent="0.25">
      <c r="A22" s="135"/>
      <c r="B22" s="114" t="s">
        <v>20</v>
      </c>
      <c r="C22" s="24" t="s">
        <v>21</v>
      </c>
      <c r="D22" s="25">
        <f t="shared" ref="D22" si="1">SUM(D23:D27)</f>
        <v>1588</v>
      </c>
      <c r="E22" s="25">
        <f>SUM(E23:E27)</f>
        <v>23.3</v>
      </c>
    </row>
    <row r="23" spans="1:5" s="3" customFormat="1" ht="12.75" customHeight="1" x14ac:dyDescent="0.25">
      <c r="A23" s="135"/>
      <c r="B23" s="110" t="s">
        <v>22</v>
      </c>
      <c r="C23" s="136"/>
      <c r="D23" s="19">
        <v>1001.3</v>
      </c>
      <c r="E23" s="99">
        <v>13.5</v>
      </c>
    </row>
    <row r="24" spans="1:5" s="3" customFormat="1" ht="12.75" customHeight="1" x14ac:dyDescent="0.25">
      <c r="A24" s="135"/>
      <c r="B24" s="65" t="s">
        <v>18</v>
      </c>
      <c r="C24" s="137"/>
      <c r="D24" s="19">
        <v>161.69999999999999</v>
      </c>
      <c r="E24" s="19">
        <v>4.8</v>
      </c>
    </row>
    <row r="25" spans="1:5" s="3" customFormat="1" ht="12.75" customHeight="1" x14ac:dyDescent="0.25">
      <c r="A25" s="135"/>
      <c r="B25" s="65" t="s">
        <v>151</v>
      </c>
      <c r="C25" s="137"/>
      <c r="D25" s="19">
        <v>68</v>
      </c>
      <c r="E25" s="19"/>
    </row>
    <row r="26" spans="1:5" s="3" customFormat="1" ht="12.75" customHeight="1" x14ac:dyDescent="0.25">
      <c r="A26" s="135"/>
      <c r="B26" s="65" t="s">
        <v>23</v>
      </c>
      <c r="C26" s="137"/>
      <c r="D26" s="19">
        <v>24.3</v>
      </c>
      <c r="E26" s="19"/>
    </row>
    <row r="27" spans="1:5" s="3" customFormat="1" ht="12.75" customHeight="1" x14ac:dyDescent="0.25">
      <c r="A27" s="135"/>
      <c r="B27" s="66" t="s">
        <v>13</v>
      </c>
      <c r="C27" s="138"/>
      <c r="D27" s="19">
        <v>332.7</v>
      </c>
      <c r="E27" s="19">
        <v>5</v>
      </c>
    </row>
    <row r="28" spans="1:5" s="3" customFormat="1" ht="15" customHeight="1" x14ac:dyDescent="0.25">
      <c r="A28" s="135"/>
      <c r="B28" s="113" t="s">
        <v>24</v>
      </c>
      <c r="C28" s="24" t="s">
        <v>25</v>
      </c>
      <c r="D28" s="25">
        <f t="shared" ref="D28:E28" si="2">SUM(D29:D33)</f>
        <v>1417.6</v>
      </c>
      <c r="E28" s="25">
        <f t="shared" si="2"/>
        <v>15</v>
      </c>
    </row>
    <row r="29" spans="1:5" s="3" customFormat="1" ht="12.75" customHeight="1" x14ac:dyDescent="0.25">
      <c r="A29" s="135"/>
      <c r="B29" s="110" t="s">
        <v>22</v>
      </c>
      <c r="C29" s="139"/>
      <c r="D29" s="19">
        <v>101.9</v>
      </c>
      <c r="E29" s="19"/>
    </row>
    <row r="30" spans="1:5" s="3" customFormat="1" ht="12.75" customHeight="1" x14ac:dyDescent="0.25">
      <c r="A30" s="135"/>
      <c r="B30" s="65" t="s">
        <v>26</v>
      </c>
      <c r="C30" s="139"/>
      <c r="D30" s="19">
        <v>18</v>
      </c>
      <c r="E30" s="19"/>
    </row>
    <row r="31" spans="1:5" s="3" customFormat="1" ht="12.75" customHeight="1" x14ac:dyDescent="0.25">
      <c r="A31" s="135"/>
      <c r="B31" s="65" t="s">
        <v>18</v>
      </c>
      <c r="C31" s="139"/>
      <c r="D31" s="19">
        <v>524.79999999999995</v>
      </c>
      <c r="E31" s="19">
        <v>0.5</v>
      </c>
    </row>
    <row r="32" spans="1:5" s="3" customFormat="1" ht="12.75" customHeight="1" x14ac:dyDescent="0.25">
      <c r="A32" s="135"/>
      <c r="B32" s="65" t="s">
        <v>151</v>
      </c>
      <c r="C32" s="139"/>
      <c r="D32" s="19">
        <v>12</v>
      </c>
      <c r="E32" s="19">
        <v>1.9</v>
      </c>
    </row>
    <row r="33" spans="1:5" s="3" customFormat="1" ht="12.75" customHeight="1" x14ac:dyDescent="0.25">
      <c r="A33" s="135"/>
      <c r="B33" s="66" t="s">
        <v>13</v>
      </c>
      <c r="C33" s="139"/>
      <c r="D33" s="19">
        <v>760.9</v>
      </c>
      <c r="E33" s="19">
        <v>12.6</v>
      </c>
    </row>
    <row r="34" spans="1:5" s="3" customFormat="1" ht="27" x14ac:dyDescent="0.25">
      <c r="A34" s="135"/>
      <c r="B34" s="114" t="s">
        <v>27</v>
      </c>
      <c r="C34" s="26" t="s">
        <v>28</v>
      </c>
      <c r="D34" s="27">
        <f>SUM(D35:D39)</f>
        <v>4545.3</v>
      </c>
      <c r="E34" s="27">
        <f>SUM(E35:E39)</f>
        <v>36.200000000000003</v>
      </c>
    </row>
    <row r="35" spans="1:5" s="3" customFormat="1" ht="12.75" customHeight="1" x14ac:dyDescent="0.25">
      <c r="A35" s="135"/>
      <c r="B35" s="110" t="s">
        <v>22</v>
      </c>
      <c r="C35" s="104"/>
      <c r="D35" s="14">
        <v>6.7</v>
      </c>
      <c r="E35" s="14">
        <v>5</v>
      </c>
    </row>
    <row r="36" spans="1:5" s="3" customFormat="1" ht="12.75" customHeight="1" x14ac:dyDescent="0.25">
      <c r="A36" s="135"/>
      <c r="B36" s="65" t="s">
        <v>26</v>
      </c>
      <c r="C36" s="104"/>
      <c r="D36" s="14">
        <v>9.1999999999999993</v>
      </c>
      <c r="E36" s="14">
        <v>9</v>
      </c>
    </row>
    <row r="37" spans="1:5" s="3" customFormat="1" ht="12.75" customHeight="1" x14ac:dyDescent="0.25">
      <c r="A37" s="135"/>
      <c r="B37" s="65" t="s">
        <v>29</v>
      </c>
      <c r="C37" s="139"/>
      <c r="D37" s="14">
        <v>2634.2</v>
      </c>
      <c r="E37" s="14"/>
    </row>
    <row r="38" spans="1:5" s="3" customFormat="1" ht="12.75" customHeight="1" x14ac:dyDescent="0.25">
      <c r="A38" s="135"/>
      <c r="B38" s="65" t="s">
        <v>30</v>
      </c>
      <c r="C38" s="139"/>
      <c r="D38" s="14">
        <v>462.9</v>
      </c>
      <c r="E38" s="14"/>
    </row>
    <row r="39" spans="1:5" s="3" customFormat="1" ht="12.75" customHeight="1" x14ac:dyDescent="0.25">
      <c r="A39" s="135"/>
      <c r="B39" s="66" t="s">
        <v>13</v>
      </c>
      <c r="C39" s="139"/>
      <c r="D39" s="14">
        <v>1432.3</v>
      </c>
      <c r="E39" s="14">
        <v>22.2</v>
      </c>
    </row>
    <row r="40" spans="1:5" s="3" customFormat="1" ht="15" customHeight="1" x14ac:dyDescent="0.25">
      <c r="A40" s="135"/>
      <c r="B40" s="114" t="s">
        <v>31</v>
      </c>
      <c r="C40" s="10" t="s">
        <v>32</v>
      </c>
      <c r="D40" s="27">
        <f>SUM(D41:D48)</f>
        <v>8392.7999999999993</v>
      </c>
      <c r="E40" s="27">
        <f>SUM(E41:E48)</f>
        <v>568</v>
      </c>
    </row>
    <row r="41" spans="1:5" s="3" customFormat="1" ht="12.75" customHeight="1" x14ac:dyDescent="0.25">
      <c r="A41" s="135"/>
      <c r="B41" s="110" t="s">
        <v>22</v>
      </c>
      <c r="C41" s="140"/>
      <c r="D41" s="14">
        <v>93.3</v>
      </c>
      <c r="E41" s="14">
        <v>26.8</v>
      </c>
    </row>
    <row r="42" spans="1:5" s="3" customFormat="1" ht="12.75" customHeight="1" x14ac:dyDescent="0.25">
      <c r="A42" s="135"/>
      <c r="B42" s="65" t="s">
        <v>18</v>
      </c>
      <c r="C42" s="141"/>
      <c r="D42" s="19">
        <v>327</v>
      </c>
      <c r="E42" s="19">
        <v>8.1</v>
      </c>
    </row>
    <row r="43" spans="1:5" s="3" customFormat="1" ht="12.75" customHeight="1" x14ac:dyDescent="0.25">
      <c r="A43" s="135"/>
      <c r="B43" s="111" t="s">
        <v>17</v>
      </c>
      <c r="C43" s="141"/>
      <c r="D43" s="14">
        <v>1431.2</v>
      </c>
      <c r="E43" s="14">
        <v>48.5</v>
      </c>
    </row>
    <row r="44" spans="1:5" s="3" customFormat="1" ht="12.75" customHeight="1" x14ac:dyDescent="0.25">
      <c r="A44" s="135"/>
      <c r="B44" s="65" t="s">
        <v>33</v>
      </c>
      <c r="C44" s="141"/>
      <c r="D44" s="14">
        <v>4.5</v>
      </c>
      <c r="E44" s="14">
        <v>0.1</v>
      </c>
    </row>
    <row r="45" spans="1:5" s="3" customFormat="1" ht="12.75" customHeight="1" x14ac:dyDescent="0.25">
      <c r="A45" s="135"/>
      <c r="B45" s="65" t="s">
        <v>150</v>
      </c>
      <c r="C45" s="141"/>
      <c r="D45" s="19">
        <v>28.3</v>
      </c>
      <c r="E45" s="14"/>
    </row>
    <row r="46" spans="1:5" s="3" customFormat="1" ht="12.75" customHeight="1" x14ac:dyDescent="0.25">
      <c r="A46" s="135"/>
      <c r="B46" s="65" t="s">
        <v>13</v>
      </c>
      <c r="C46" s="141"/>
      <c r="D46" s="14">
        <v>2983.6</v>
      </c>
      <c r="E46" s="14">
        <v>480.6</v>
      </c>
    </row>
    <row r="47" spans="1:5" s="3" customFormat="1" ht="12.75" customHeight="1" x14ac:dyDescent="0.25">
      <c r="A47" s="135"/>
      <c r="B47" s="65" t="s">
        <v>26</v>
      </c>
      <c r="C47" s="141"/>
      <c r="D47" s="14">
        <v>4.0999999999999996</v>
      </c>
      <c r="E47" s="14">
        <v>3.9</v>
      </c>
    </row>
    <row r="48" spans="1:5" s="3" customFormat="1" ht="12.75" customHeight="1" x14ac:dyDescent="0.25">
      <c r="A48" s="135"/>
      <c r="B48" s="66" t="s">
        <v>34</v>
      </c>
      <c r="C48" s="142"/>
      <c r="D48" s="14">
        <v>3520.8</v>
      </c>
      <c r="E48" s="14"/>
    </row>
    <row r="49" spans="1:5" s="3" customFormat="1" ht="15" customHeight="1" x14ac:dyDescent="0.25">
      <c r="A49" s="135"/>
      <c r="B49" s="114" t="s">
        <v>35</v>
      </c>
      <c r="C49" s="24" t="s">
        <v>36</v>
      </c>
      <c r="D49" s="27">
        <f>SUM(D50:D53)</f>
        <v>195.6</v>
      </c>
      <c r="E49" s="27">
        <f>SUM(E50:E53)</f>
        <v>3.2</v>
      </c>
    </row>
    <row r="50" spans="1:5" s="3" customFormat="1" ht="12.75" customHeight="1" x14ac:dyDescent="0.25">
      <c r="A50" s="135"/>
      <c r="B50" s="110" t="s">
        <v>22</v>
      </c>
      <c r="C50" s="140"/>
      <c r="D50" s="14">
        <v>75.8</v>
      </c>
      <c r="E50" s="14">
        <v>3.2</v>
      </c>
    </row>
    <row r="51" spans="1:5" s="3" customFormat="1" ht="12.75" customHeight="1" x14ac:dyDescent="0.25">
      <c r="A51" s="135"/>
      <c r="B51" s="65" t="s">
        <v>26</v>
      </c>
      <c r="C51" s="141"/>
      <c r="D51" s="14">
        <v>10.9</v>
      </c>
      <c r="E51" s="14"/>
    </row>
    <row r="52" spans="1:5" s="3" customFormat="1" ht="12.75" customHeight="1" x14ac:dyDescent="0.25">
      <c r="A52" s="135"/>
      <c r="B52" s="65" t="s">
        <v>13</v>
      </c>
      <c r="C52" s="141"/>
      <c r="D52" s="14">
        <v>86.5</v>
      </c>
      <c r="E52" s="14"/>
    </row>
    <row r="53" spans="1:5" s="3" customFormat="1" ht="12.75" customHeight="1" x14ac:dyDescent="0.25">
      <c r="A53" s="135"/>
      <c r="B53" s="66" t="s">
        <v>37</v>
      </c>
      <c r="C53" s="142"/>
      <c r="D53" s="14">
        <v>22.4</v>
      </c>
      <c r="E53" s="14"/>
    </row>
    <row r="54" spans="1:5" s="3" customFormat="1" ht="15" customHeight="1" x14ac:dyDescent="0.25">
      <c r="A54" s="135"/>
      <c r="B54" s="114" t="s">
        <v>38</v>
      </c>
      <c r="C54" s="24" t="s">
        <v>39</v>
      </c>
      <c r="D54" s="27">
        <f>SUM(D55:D57)</f>
        <v>1860</v>
      </c>
      <c r="E54" s="27">
        <f t="shared" ref="E54" si="3">SUM(E55:E57)</f>
        <v>0</v>
      </c>
    </row>
    <row r="55" spans="1:5" s="3" customFormat="1" ht="12.75" customHeight="1" x14ac:dyDescent="0.25">
      <c r="A55" s="135"/>
      <c r="B55" s="65" t="s">
        <v>13</v>
      </c>
      <c r="C55" s="141"/>
      <c r="D55" s="14">
        <v>1699.5</v>
      </c>
      <c r="E55" s="14"/>
    </row>
    <row r="56" spans="1:5" s="3" customFormat="1" ht="12.75" customHeight="1" x14ac:dyDescent="0.25">
      <c r="A56" s="135"/>
      <c r="B56" s="65" t="s">
        <v>18</v>
      </c>
      <c r="C56" s="141"/>
      <c r="D56" s="14">
        <v>20.9</v>
      </c>
      <c r="E56" s="14"/>
    </row>
    <row r="57" spans="1:5" s="3" customFormat="1" ht="12.75" customHeight="1" x14ac:dyDescent="0.25">
      <c r="A57" s="135"/>
      <c r="B57" s="66" t="s">
        <v>37</v>
      </c>
      <c r="C57" s="142"/>
      <c r="D57" s="14">
        <v>139.6</v>
      </c>
      <c r="E57" s="14"/>
    </row>
    <row r="58" spans="1:5" s="3" customFormat="1" ht="15" customHeight="1" x14ac:dyDescent="0.25">
      <c r="A58" s="135"/>
      <c r="B58" s="114" t="s">
        <v>40</v>
      </c>
      <c r="C58" s="29" t="s">
        <v>41</v>
      </c>
      <c r="D58" s="27">
        <f t="shared" ref="D58:E58" si="4">SUM(D59:D63)</f>
        <v>2217.1999999999998</v>
      </c>
      <c r="E58" s="27">
        <f t="shared" si="4"/>
        <v>0</v>
      </c>
    </row>
    <row r="59" spans="1:5" s="3" customFormat="1" ht="12.75" customHeight="1" x14ac:dyDescent="0.25">
      <c r="A59" s="135"/>
      <c r="B59" s="65" t="s">
        <v>22</v>
      </c>
      <c r="C59" s="139"/>
      <c r="D59" s="14">
        <v>501</v>
      </c>
      <c r="E59" s="14"/>
    </row>
    <row r="60" spans="1:5" s="3" customFormat="1" ht="12.75" customHeight="1" x14ac:dyDescent="0.25">
      <c r="A60" s="135"/>
      <c r="B60" s="111" t="s">
        <v>17</v>
      </c>
      <c r="C60" s="139"/>
      <c r="D60" s="14">
        <v>453.3</v>
      </c>
      <c r="E60" s="14"/>
    </row>
    <row r="61" spans="1:5" s="3" customFormat="1" ht="12.75" customHeight="1" x14ac:dyDescent="0.25">
      <c r="A61" s="135"/>
      <c r="B61" s="65" t="s">
        <v>42</v>
      </c>
      <c r="C61" s="139"/>
      <c r="D61" s="14">
        <v>656</v>
      </c>
      <c r="E61" s="14"/>
    </row>
    <row r="62" spans="1:5" s="3" customFormat="1" ht="12.75" customHeight="1" x14ac:dyDescent="0.25">
      <c r="A62" s="135"/>
      <c r="B62" s="65" t="s">
        <v>26</v>
      </c>
      <c r="C62" s="139"/>
      <c r="D62" s="14">
        <v>88.4</v>
      </c>
      <c r="E62" s="14"/>
    </row>
    <row r="63" spans="1:5" s="3" customFormat="1" ht="12.75" customHeight="1" x14ac:dyDescent="0.25">
      <c r="A63" s="135"/>
      <c r="B63" s="66" t="s">
        <v>13</v>
      </c>
      <c r="C63" s="139"/>
      <c r="D63" s="14">
        <v>518.5</v>
      </c>
      <c r="E63" s="14"/>
    </row>
    <row r="64" spans="1:5" s="3" customFormat="1" ht="18" customHeight="1" x14ac:dyDescent="0.25">
      <c r="A64" s="148" t="s">
        <v>43</v>
      </c>
      <c r="B64" s="30" t="s">
        <v>44</v>
      </c>
      <c r="C64" s="31"/>
      <c r="D64" s="32">
        <f>SUM(D65+D69+D72+D67)</f>
        <v>70.3</v>
      </c>
      <c r="E64" s="33">
        <f t="shared" ref="E64" si="5">SUM(E65+E69+E72)</f>
        <v>0</v>
      </c>
    </row>
    <row r="65" spans="1:5" s="3" customFormat="1" ht="15" customHeight="1" x14ac:dyDescent="0.25">
      <c r="A65" s="143"/>
      <c r="B65" s="9" t="s">
        <v>11</v>
      </c>
      <c r="C65" s="10" t="s">
        <v>12</v>
      </c>
      <c r="D65" s="34">
        <f t="shared" ref="D65:E67" si="6">SUM(D66)</f>
        <v>16.7</v>
      </c>
      <c r="E65" s="11">
        <f t="shared" si="6"/>
        <v>0</v>
      </c>
    </row>
    <row r="66" spans="1:5" s="3" customFormat="1" ht="12.75" customHeight="1" x14ac:dyDescent="0.25">
      <c r="A66" s="143"/>
      <c r="B66" s="35" t="s">
        <v>13</v>
      </c>
      <c r="C66" s="36"/>
      <c r="D66" s="37">
        <v>16.7</v>
      </c>
      <c r="E66" s="14"/>
    </row>
    <row r="67" spans="1:5" s="3" customFormat="1" ht="12.75" customHeight="1" x14ac:dyDescent="0.25">
      <c r="A67" s="143"/>
      <c r="B67" s="9" t="s">
        <v>24</v>
      </c>
      <c r="C67" s="51" t="s">
        <v>25</v>
      </c>
      <c r="D67" s="34">
        <f t="shared" si="6"/>
        <v>19.8</v>
      </c>
      <c r="E67" s="11">
        <f t="shared" si="6"/>
        <v>0</v>
      </c>
    </row>
    <row r="68" spans="1:5" s="3" customFormat="1" ht="12.75" customHeight="1" x14ac:dyDescent="0.25">
      <c r="A68" s="143"/>
      <c r="B68" s="35" t="s">
        <v>13</v>
      </c>
      <c r="C68" s="74"/>
      <c r="D68" s="37">
        <v>19.8</v>
      </c>
      <c r="E68" s="14"/>
    </row>
    <row r="69" spans="1:5" s="3" customFormat="1" ht="27" x14ac:dyDescent="0.25">
      <c r="A69" s="143"/>
      <c r="B69" s="38" t="s">
        <v>45</v>
      </c>
      <c r="C69" s="10" t="s">
        <v>28</v>
      </c>
      <c r="D69" s="39">
        <f t="shared" ref="D69:E69" si="7">SUM(D70:D71)</f>
        <v>28</v>
      </c>
      <c r="E69" s="27">
        <f t="shared" si="7"/>
        <v>0</v>
      </c>
    </row>
    <row r="70" spans="1:5" s="3" customFormat="1" ht="12.75" customHeight="1" x14ac:dyDescent="0.25">
      <c r="A70" s="144"/>
      <c r="B70" s="17" t="s">
        <v>13</v>
      </c>
      <c r="C70" s="145"/>
      <c r="D70" s="37">
        <v>27.1</v>
      </c>
      <c r="E70" s="14"/>
    </row>
    <row r="71" spans="1:5" s="3" customFormat="1" ht="12.75" customHeight="1" x14ac:dyDescent="0.25">
      <c r="A71" s="144"/>
      <c r="B71" s="22" t="s">
        <v>19</v>
      </c>
      <c r="C71" s="139"/>
      <c r="D71" s="37">
        <v>0.9</v>
      </c>
      <c r="E71" s="14"/>
    </row>
    <row r="72" spans="1:5" s="3" customFormat="1" ht="15" customHeight="1" x14ac:dyDescent="0.25">
      <c r="A72" s="143"/>
      <c r="B72" s="23" t="s">
        <v>46</v>
      </c>
      <c r="C72" s="10" t="s">
        <v>32</v>
      </c>
      <c r="D72" s="39">
        <f t="shared" ref="D72:E72" si="8">SUM(D73)</f>
        <v>5.8</v>
      </c>
      <c r="E72" s="27">
        <f t="shared" si="8"/>
        <v>0</v>
      </c>
    </row>
    <row r="73" spans="1:5" s="3" customFormat="1" ht="12.75" customHeight="1" x14ac:dyDescent="0.25">
      <c r="A73" s="143"/>
      <c r="B73" s="35" t="s">
        <v>13</v>
      </c>
      <c r="C73" s="36"/>
      <c r="D73" s="37">
        <v>5.8</v>
      </c>
      <c r="E73" s="40"/>
    </row>
    <row r="74" spans="1:5" s="3" customFormat="1" ht="18" customHeight="1" x14ac:dyDescent="0.25">
      <c r="A74" s="143" t="s">
        <v>47</v>
      </c>
      <c r="B74" s="41" t="s">
        <v>48</v>
      </c>
      <c r="C74" s="31"/>
      <c r="D74" s="32">
        <f t="shared" ref="D74:E74" si="9">SUM(D75+D77+D80)</f>
        <v>87.3</v>
      </c>
      <c r="E74" s="33">
        <f t="shared" si="9"/>
        <v>0</v>
      </c>
    </row>
    <row r="75" spans="1:5" s="3" customFormat="1" ht="15" customHeight="1" x14ac:dyDescent="0.25">
      <c r="A75" s="143"/>
      <c r="B75" s="9" t="s">
        <v>11</v>
      </c>
      <c r="C75" s="10" t="s">
        <v>12</v>
      </c>
      <c r="D75" s="34">
        <f t="shared" ref="D75:E75" si="10">SUM(D76)</f>
        <v>20.100000000000001</v>
      </c>
      <c r="E75" s="11">
        <f t="shared" si="10"/>
        <v>0</v>
      </c>
    </row>
    <row r="76" spans="1:5" s="3" customFormat="1" ht="12.75" customHeight="1" x14ac:dyDescent="0.25">
      <c r="A76" s="143"/>
      <c r="B76" s="35" t="s">
        <v>13</v>
      </c>
      <c r="C76" s="36"/>
      <c r="D76" s="37">
        <v>20.100000000000001</v>
      </c>
      <c r="E76" s="14"/>
    </row>
    <row r="77" spans="1:5" s="3" customFormat="1" ht="27" x14ac:dyDescent="0.25">
      <c r="A77" s="143"/>
      <c r="B77" s="38" t="s">
        <v>27</v>
      </c>
      <c r="C77" s="10" t="s">
        <v>28</v>
      </c>
      <c r="D77" s="39">
        <f t="shared" ref="D77:E77" si="11">SUM(D78:D79)</f>
        <v>57.5</v>
      </c>
      <c r="E77" s="27">
        <f t="shared" si="11"/>
        <v>0</v>
      </c>
    </row>
    <row r="78" spans="1:5" s="3" customFormat="1" ht="12.75" customHeight="1" x14ac:dyDescent="0.25">
      <c r="A78" s="144"/>
      <c r="B78" s="17" t="s">
        <v>13</v>
      </c>
      <c r="C78" s="145"/>
      <c r="D78" s="37">
        <v>55.5</v>
      </c>
      <c r="E78" s="14"/>
    </row>
    <row r="79" spans="1:5" s="3" customFormat="1" ht="12.75" customHeight="1" x14ac:dyDescent="0.25">
      <c r="A79" s="144"/>
      <c r="B79" s="22" t="s">
        <v>19</v>
      </c>
      <c r="C79" s="149"/>
      <c r="D79" s="37">
        <v>2</v>
      </c>
      <c r="E79" s="14"/>
    </row>
    <row r="80" spans="1:5" s="3" customFormat="1" ht="15" customHeight="1" x14ac:dyDescent="0.25">
      <c r="A80" s="143"/>
      <c r="B80" s="23" t="s">
        <v>31</v>
      </c>
      <c r="C80" s="10" t="s">
        <v>32</v>
      </c>
      <c r="D80" s="39">
        <f t="shared" ref="D80:E80" si="12">SUM(D81)</f>
        <v>9.6999999999999993</v>
      </c>
      <c r="E80" s="27">
        <f t="shared" si="12"/>
        <v>0</v>
      </c>
    </row>
    <row r="81" spans="1:13" s="3" customFormat="1" ht="12.75" customHeight="1" x14ac:dyDescent="0.25">
      <c r="A81" s="143"/>
      <c r="B81" s="35" t="s">
        <v>13</v>
      </c>
      <c r="C81" s="36"/>
      <c r="D81" s="37">
        <v>9.6999999999999993</v>
      </c>
      <c r="E81" s="40"/>
    </row>
    <row r="82" spans="1:13" s="3" customFormat="1" ht="18" customHeight="1" x14ac:dyDescent="0.25">
      <c r="A82" s="143" t="s">
        <v>49</v>
      </c>
      <c r="B82" s="41" t="s">
        <v>50</v>
      </c>
      <c r="C82" s="42"/>
      <c r="D82" s="32">
        <f t="shared" ref="D82:E82" si="13">SUM(D83+D85+D88)</f>
        <v>39.299999999999997</v>
      </c>
      <c r="E82" s="33">
        <f t="shared" si="13"/>
        <v>0</v>
      </c>
    </row>
    <row r="83" spans="1:13" s="3" customFormat="1" ht="15" customHeight="1" x14ac:dyDescent="0.25">
      <c r="A83" s="143"/>
      <c r="B83" s="9" t="s">
        <v>11</v>
      </c>
      <c r="C83" s="10" t="s">
        <v>12</v>
      </c>
      <c r="D83" s="34">
        <f t="shared" ref="D83:E83" si="14">SUM(D84)</f>
        <v>12.9</v>
      </c>
      <c r="E83" s="11">
        <f t="shared" si="14"/>
        <v>0</v>
      </c>
    </row>
    <row r="84" spans="1:13" s="3" customFormat="1" ht="12.75" customHeight="1" x14ac:dyDescent="0.25">
      <c r="A84" s="143"/>
      <c r="B84" s="35" t="s">
        <v>13</v>
      </c>
      <c r="C84" s="36"/>
      <c r="D84" s="37">
        <v>12.9</v>
      </c>
      <c r="E84" s="14"/>
    </row>
    <row r="85" spans="1:13" s="3" customFormat="1" ht="27" x14ac:dyDescent="0.25">
      <c r="A85" s="143"/>
      <c r="B85" s="38" t="s">
        <v>45</v>
      </c>
      <c r="C85" s="10" t="s">
        <v>28</v>
      </c>
      <c r="D85" s="39">
        <f t="shared" ref="D85:E85" si="15">SUM(D86:D87)</f>
        <v>20.9</v>
      </c>
      <c r="E85" s="27">
        <f t="shared" si="15"/>
        <v>0</v>
      </c>
    </row>
    <row r="86" spans="1:13" s="3" customFormat="1" ht="12.75" customHeight="1" x14ac:dyDescent="0.25">
      <c r="A86" s="144"/>
      <c r="B86" s="17" t="s">
        <v>13</v>
      </c>
      <c r="C86" s="145"/>
      <c r="D86" s="37">
        <v>20.2</v>
      </c>
      <c r="E86" s="14"/>
    </row>
    <row r="87" spans="1:13" s="3" customFormat="1" ht="12.75" customHeight="1" x14ac:dyDescent="0.25">
      <c r="A87" s="144"/>
      <c r="B87" s="22" t="s">
        <v>19</v>
      </c>
      <c r="C87" s="149"/>
      <c r="D87" s="37">
        <v>0.7</v>
      </c>
      <c r="E87" s="14"/>
    </row>
    <row r="88" spans="1:13" s="3" customFormat="1" ht="15" customHeight="1" x14ac:dyDescent="0.25">
      <c r="A88" s="143"/>
      <c r="B88" s="43" t="s">
        <v>31</v>
      </c>
      <c r="C88" s="10" t="s">
        <v>32</v>
      </c>
      <c r="D88" s="39">
        <f t="shared" ref="D88:E88" si="16">SUM(D89)</f>
        <v>5.5</v>
      </c>
      <c r="E88" s="27">
        <f t="shared" si="16"/>
        <v>0</v>
      </c>
    </row>
    <row r="89" spans="1:13" s="3" customFormat="1" ht="12.75" customHeight="1" x14ac:dyDescent="0.25">
      <c r="A89" s="143"/>
      <c r="B89" s="35" t="s">
        <v>13</v>
      </c>
      <c r="C89" s="36"/>
      <c r="D89" s="37">
        <v>5.5</v>
      </c>
      <c r="E89" s="40"/>
    </row>
    <row r="90" spans="1:13" s="3" customFormat="1" ht="18" customHeight="1" x14ac:dyDescent="0.25">
      <c r="A90" s="143" t="s">
        <v>51</v>
      </c>
      <c r="B90" s="41" t="s">
        <v>52</v>
      </c>
      <c r="C90" s="31"/>
      <c r="D90" s="33">
        <f>SUM(D91+D95+D98+D93)</f>
        <v>86.899999999999991</v>
      </c>
      <c r="E90" s="33">
        <f>SUM(E91+E95+E98)</f>
        <v>0</v>
      </c>
    </row>
    <row r="91" spans="1:13" s="3" customFormat="1" ht="15" customHeight="1" x14ac:dyDescent="0.25">
      <c r="A91" s="143"/>
      <c r="B91" s="9" t="s">
        <v>11</v>
      </c>
      <c r="C91" s="10" t="s">
        <v>12</v>
      </c>
      <c r="D91" s="34">
        <f t="shared" ref="D91:E91" si="17">SUM(D92)</f>
        <v>20.3</v>
      </c>
      <c r="E91" s="11">
        <f t="shared" si="17"/>
        <v>0</v>
      </c>
    </row>
    <row r="92" spans="1:13" s="3" customFormat="1" ht="12.75" customHeight="1" x14ac:dyDescent="0.25">
      <c r="A92" s="143"/>
      <c r="B92" s="35" t="s">
        <v>13</v>
      </c>
      <c r="C92" s="36"/>
      <c r="D92" s="37">
        <v>20.3</v>
      </c>
      <c r="E92" s="14"/>
    </row>
    <row r="93" spans="1:13" s="3" customFormat="1" ht="12.75" customHeight="1" x14ac:dyDescent="0.25">
      <c r="A93" s="143"/>
      <c r="B93" s="9" t="s">
        <v>24</v>
      </c>
      <c r="C93" s="51" t="s">
        <v>25</v>
      </c>
      <c r="D93" s="52">
        <f t="shared" ref="D93:E93" si="18">SUM(D94)</f>
        <v>13.5</v>
      </c>
      <c r="E93" s="53">
        <f t="shared" si="18"/>
        <v>0</v>
      </c>
    </row>
    <row r="94" spans="1:13" s="3" customFormat="1" ht="12.75" customHeight="1" x14ac:dyDescent="0.25">
      <c r="A94" s="143"/>
      <c r="B94" s="35" t="s">
        <v>13</v>
      </c>
      <c r="C94" s="74"/>
      <c r="D94" s="59">
        <v>13.5</v>
      </c>
      <c r="E94" s="60"/>
    </row>
    <row r="95" spans="1:13" s="3" customFormat="1" ht="27" x14ac:dyDescent="0.25">
      <c r="A95" s="143"/>
      <c r="B95" s="38" t="s">
        <v>45</v>
      </c>
      <c r="C95" s="10" t="s">
        <v>28</v>
      </c>
      <c r="D95" s="39">
        <f t="shared" ref="D95:E95" si="19">SUM(D96:D97)</f>
        <v>48.3</v>
      </c>
      <c r="E95" s="27">
        <f t="shared" si="19"/>
        <v>0</v>
      </c>
      <c r="M95" s="44"/>
    </row>
    <row r="96" spans="1:13" s="3" customFormat="1" ht="12.75" customHeight="1" x14ac:dyDescent="0.25">
      <c r="A96" s="144"/>
      <c r="B96" s="17" t="s">
        <v>13</v>
      </c>
      <c r="C96" s="145"/>
      <c r="D96" s="37">
        <v>46.3</v>
      </c>
      <c r="E96" s="14"/>
    </row>
    <row r="97" spans="1:5" s="3" customFormat="1" ht="12.75" customHeight="1" x14ac:dyDescent="0.25">
      <c r="A97" s="144"/>
      <c r="B97" s="22" t="s">
        <v>19</v>
      </c>
      <c r="C97" s="139"/>
      <c r="D97" s="37">
        <v>2</v>
      </c>
      <c r="E97" s="14"/>
    </row>
    <row r="98" spans="1:5" s="3" customFormat="1" ht="15" customHeight="1" x14ac:dyDescent="0.25">
      <c r="A98" s="143"/>
      <c r="B98" s="43" t="s">
        <v>31</v>
      </c>
      <c r="C98" s="10" t="s">
        <v>32</v>
      </c>
      <c r="D98" s="39">
        <f t="shared" ref="D98:E98" si="20">SUM(D99)</f>
        <v>4.8</v>
      </c>
      <c r="E98" s="27">
        <f t="shared" si="20"/>
        <v>0</v>
      </c>
    </row>
    <row r="99" spans="1:5" s="3" customFormat="1" ht="12.75" customHeight="1" x14ac:dyDescent="0.25">
      <c r="A99" s="143"/>
      <c r="B99" s="35" t="s">
        <v>13</v>
      </c>
      <c r="C99" s="36"/>
      <c r="D99" s="37">
        <v>4.8</v>
      </c>
      <c r="E99" s="40"/>
    </row>
    <row r="100" spans="1:5" s="3" customFormat="1" ht="18" customHeight="1" x14ac:dyDescent="0.25">
      <c r="A100" s="146" t="s">
        <v>53</v>
      </c>
      <c r="B100" s="41" t="s">
        <v>54</v>
      </c>
      <c r="C100" s="31"/>
      <c r="D100" s="33">
        <f>SUM(D101+D105+D108+D103)</f>
        <v>63.599999999999994</v>
      </c>
      <c r="E100" s="33">
        <f>SUM(E101+E105+E108)</f>
        <v>0</v>
      </c>
    </row>
    <row r="101" spans="1:5" s="3" customFormat="1" ht="15" customHeight="1" x14ac:dyDescent="0.25">
      <c r="A101" s="146"/>
      <c r="B101" s="9" t="s">
        <v>11</v>
      </c>
      <c r="C101" s="10" t="s">
        <v>12</v>
      </c>
      <c r="D101" s="34">
        <f t="shared" ref="D101:E101" si="21">SUM(D102)</f>
        <v>34.1</v>
      </c>
      <c r="E101" s="11">
        <f t="shared" si="21"/>
        <v>0</v>
      </c>
    </row>
    <row r="102" spans="1:5" s="3" customFormat="1" ht="12.75" customHeight="1" x14ac:dyDescent="0.25">
      <c r="A102" s="146"/>
      <c r="B102" s="35" t="s">
        <v>13</v>
      </c>
      <c r="C102" s="36"/>
      <c r="D102" s="37">
        <v>34.1</v>
      </c>
      <c r="E102" s="14"/>
    </row>
    <row r="103" spans="1:5" s="3" customFormat="1" ht="15" customHeight="1" x14ac:dyDescent="0.25">
      <c r="A103" s="146"/>
      <c r="B103" s="9" t="s">
        <v>24</v>
      </c>
      <c r="C103" s="51" t="s">
        <v>25</v>
      </c>
      <c r="D103" s="52">
        <f t="shared" ref="D103:E103" si="22">SUM(D104)</f>
        <v>9</v>
      </c>
      <c r="E103" s="53">
        <f t="shared" si="22"/>
        <v>0</v>
      </c>
    </row>
    <row r="104" spans="1:5" s="3" customFormat="1" ht="12.75" customHeight="1" x14ac:dyDescent="0.25">
      <c r="A104" s="146"/>
      <c r="B104" s="35" t="s">
        <v>13</v>
      </c>
      <c r="C104" s="74"/>
      <c r="D104" s="59">
        <v>9</v>
      </c>
      <c r="E104" s="60"/>
    </row>
    <row r="105" spans="1:5" s="3" customFormat="1" ht="27" x14ac:dyDescent="0.25">
      <c r="A105" s="146"/>
      <c r="B105" s="38" t="s">
        <v>27</v>
      </c>
      <c r="C105" s="10" t="s">
        <v>28</v>
      </c>
      <c r="D105" s="39">
        <f t="shared" ref="D105:E105" si="23">SUM(D106:D107)</f>
        <v>14.2</v>
      </c>
      <c r="E105" s="27">
        <f t="shared" si="23"/>
        <v>0</v>
      </c>
    </row>
    <row r="106" spans="1:5" s="3" customFormat="1" ht="15" customHeight="1" x14ac:dyDescent="0.25">
      <c r="A106" s="147"/>
      <c r="B106" s="17" t="s">
        <v>13</v>
      </c>
      <c r="C106" s="145"/>
      <c r="D106" s="37">
        <v>12.7</v>
      </c>
      <c r="E106" s="14"/>
    </row>
    <row r="107" spans="1:5" s="3" customFormat="1" ht="12.75" customHeight="1" x14ac:dyDescent="0.25">
      <c r="A107" s="147"/>
      <c r="B107" s="22" t="s">
        <v>19</v>
      </c>
      <c r="C107" s="139"/>
      <c r="D107" s="37">
        <v>1.5</v>
      </c>
      <c r="E107" s="14"/>
    </row>
    <row r="108" spans="1:5" s="3" customFormat="1" ht="15" customHeight="1" x14ac:dyDescent="0.25">
      <c r="A108" s="146"/>
      <c r="B108" s="43" t="s">
        <v>31</v>
      </c>
      <c r="C108" s="10" t="s">
        <v>32</v>
      </c>
      <c r="D108" s="39">
        <f t="shared" ref="D108:E108" si="24">SUM(D109)</f>
        <v>6.3</v>
      </c>
      <c r="E108" s="27">
        <f t="shared" si="24"/>
        <v>0</v>
      </c>
    </row>
    <row r="109" spans="1:5" s="3" customFormat="1" ht="12.75" customHeight="1" x14ac:dyDescent="0.25">
      <c r="A109" s="146"/>
      <c r="B109" s="35" t="s">
        <v>13</v>
      </c>
      <c r="C109" s="36"/>
      <c r="D109" s="37">
        <v>6.3</v>
      </c>
      <c r="E109" s="40"/>
    </row>
    <row r="110" spans="1:5" s="3" customFormat="1" ht="18" customHeight="1" x14ac:dyDescent="0.25">
      <c r="A110" s="146" t="s">
        <v>55</v>
      </c>
      <c r="B110" s="41" t="s">
        <v>56</v>
      </c>
      <c r="C110" s="42"/>
      <c r="D110" s="33">
        <f>SUM(D111+D113+D116)</f>
        <v>96.799999999999983</v>
      </c>
      <c r="E110" s="33">
        <f>SUM(E111+E113+E116)</f>
        <v>0</v>
      </c>
    </row>
    <row r="111" spans="1:5" s="3" customFormat="1" ht="15" customHeight="1" x14ac:dyDescent="0.25">
      <c r="A111" s="146"/>
      <c r="B111" s="9" t="s">
        <v>11</v>
      </c>
      <c r="C111" s="10" t="s">
        <v>12</v>
      </c>
      <c r="D111" s="34">
        <f t="shared" ref="D111:E111" si="25">SUM(D112)</f>
        <v>19.100000000000001</v>
      </c>
      <c r="E111" s="11">
        <f t="shared" si="25"/>
        <v>0</v>
      </c>
    </row>
    <row r="112" spans="1:5" s="3" customFormat="1" ht="12.75" customHeight="1" x14ac:dyDescent="0.25">
      <c r="A112" s="146"/>
      <c r="B112" s="35" t="s">
        <v>13</v>
      </c>
      <c r="C112" s="36"/>
      <c r="D112" s="37">
        <v>19.100000000000001</v>
      </c>
      <c r="E112" s="14"/>
    </row>
    <row r="113" spans="1:5" s="3" customFormat="1" ht="27" x14ac:dyDescent="0.25">
      <c r="A113" s="146"/>
      <c r="B113" s="38" t="s">
        <v>45</v>
      </c>
      <c r="C113" s="10" t="s">
        <v>28</v>
      </c>
      <c r="D113" s="39">
        <f t="shared" ref="D113:E113" si="26">SUM(D114:D115)</f>
        <v>69.099999999999994</v>
      </c>
      <c r="E113" s="27">
        <f t="shared" si="26"/>
        <v>0</v>
      </c>
    </row>
    <row r="114" spans="1:5" s="3" customFormat="1" ht="12.75" customHeight="1" x14ac:dyDescent="0.25">
      <c r="A114" s="147"/>
      <c r="B114" s="17" t="s">
        <v>13</v>
      </c>
      <c r="C114" s="145"/>
      <c r="D114" s="37">
        <v>61</v>
      </c>
      <c r="E114" s="14"/>
    </row>
    <row r="115" spans="1:5" s="3" customFormat="1" ht="12.75" customHeight="1" x14ac:dyDescent="0.25">
      <c r="A115" s="147"/>
      <c r="B115" s="22" t="s">
        <v>19</v>
      </c>
      <c r="C115" s="139"/>
      <c r="D115" s="37">
        <v>8.1</v>
      </c>
      <c r="E115" s="14"/>
    </row>
    <row r="116" spans="1:5" s="3" customFormat="1" ht="15" customHeight="1" x14ac:dyDescent="0.25">
      <c r="A116" s="146"/>
      <c r="B116" s="43" t="s">
        <v>31</v>
      </c>
      <c r="C116" s="10" t="s">
        <v>32</v>
      </c>
      <c r="D116" s="39">
        <f t="shared" ref="D116:E116" si="27">SUM(D117)</f>
        <v>8.6</v>
      </c>
      <c r="E116" s="27">
        <f t="shared" si="27"/>
        <v>0</v>
      </c>
    </row>
    <row r="117" spans="1:5" s="3" customFormat="1" ht="12.75" customHeight="1" x14ac:dyDescent="0.25">
      <c r="A117" s="146"/>
      <c r="B117" s="35" t="s">
        <v>13</v>
      </c>
      <c r="C117" s="36"/>
      <c r="D117" s="37">
        <v>8.6</v>
      </c>
      <c r="E117" s="40"/>
    </row>
    <row r="118" spans="1:5" s="3" customFormat="1" ht="18" customHeight="1" x14ac:dyDescent="0.25">
      <c r="A118" s="146" t="s">
        <v>57</v>
      </c>
      <c r="B118" s="41" t="s">
        <v>58</v>
      </c>
      <c r="C118" s="31"/>
      <c r="D118" s="32">
        <f t="shared" ref="D118:E118" si="28">SUM(D119+D121+D124)</f>
        <v>52</v>
      </c>
      <c r="E118" s="33">
        <f t="shared" si="28"/>
        <v>0</v>
      </c>
    </row>
    <row r="119" spans="1:5" s="3" customFormat="1" ht="15" customHeight="1" x14ac:dyDescent="0.25">
      <c r="A119" s="146"/>
      <c r="B119" s="9" t="s">
        <v>11</v>
      </c>
      <c r="C119" s="10" t="s">
        <v>12</v>
      </c>
      <c r="D119" s="34">
        <f t="shared" ref="D119:E119" si="29">SUM(D120)</f>
        <v>15.4</v>
      </c>
      <c r="E119" s="11">
        <f t="shared" si="29"/>
        <v>0</v>
      </c>
    </row>
    <row r="120" spans="1:5" s="3" customFormat="1" ht="12.75" customHeight="1" x14ac:dyDescent="0.25">
      <c r="A120" s="146"/>
      <c r="B120" s="35" t="s">
        <v>13</v>
      </c>
      <c r="C120" s="36"/>
      <c r="D120" s="37">
        <v>15.4</v>
      </c>
      <c r="E120" s="14"/>
    </row>
    <row r="121" spans="1:5" s="3" customFormat="1" ht="27" x14ac:dyDescent="0.25">
      <c r="A121" s="146"/>
      <c r="B121" s="38" t="s">
        <v>45</v>
      </c>
      <c r="C121" s="10" t="s">
        <v>28</v>
      </c>
      <c r="D121" s="39">
        <f t="shared" ref="D121:E121" si="30">SUM(D122:D123)</f>
        <v>32.5</v>
      </c>
      <c r="E121" s="27">
        <f t="shared" si="30"/>
        <v>0</v>
      </c>
    </row>
    <row r="122" spans="1:5" s="3" customFormat="1" ht="12.75" customHeight="1" x14ac:dyDescent="0.25">
      <c r="A122" s="147"/>
      <c r="B122" s="17" t="s">
        <v>13</v>
      </c>
      <c r="C122" s="145"/>
      <c r="D122" s="37">
        <v>31.8</v>
      </c>
      <c r="E122" s="14"/>
    </row>
    <row r="123" spans="1:5" s="3" customFormat="1" ht="12.75" customHeight="1" x14ac:dyDescent="0.25">
      <c r="A123" s="147"/>
      <c r="B123" s="22" t="s">
        <v>19</v>
      </c>
      <c r="C123" s="149"/>
      <c r="D123" s="37">
        <v>0.7</v>
      </c>
      <c r="E123" s="14"/>
    </row>
    <row r="124" spans="1:5" s="3" customFormat="1" x14ac:dyDescent="0.25">
      <c r="A124" s="146"/>
      <c r="B124" s="43" t="s">
        <v>46</v>
      </c>
      <c r="C124" s="10" t="s">
        <v>32</v>
      </c>
      <c r="D124" s="39">
        <f t="shared" ref="D124:E124" si="31">SUM(D125)</f>
        <v>4.0999999999999996</v>
      </c>
      <c r="E124" s="27">
        <f t="shared" si="31"/>
        <v>0</v>
      </c>
    </row>
    <row r="125" spans="1:5" s="3" customFormat="1" ht="12.75" customHeight="1" x14ac:dyDescent="0.25">
      <c r="A125" s="146"/>
      <c r="B125" s="35" t="s">
        <v>13</v>
      </c>
      <c r="C125" s="36"/>
      <c r="D125" s="37">
        <v>4.0999999999999996</v>
      </c>
      <c r="E125" s="40"/>
    </row>
    <row r="126" spans="1:5" s="3" customFormat="1" ht="18" customHeight="1" x14ac:dyDescent="0.25">
      <c r="A126" s="146" t="s">
        <v>59</v>
      </c>
      <c r="B126" s="41" t="s">
        <v>60</v>
      </c>
      <c r="C126" s="31"/>
      <c r="D126" s="33">
        <f>SUM(D127+D131+D134+D129)</f>
        <v>125.1</v>
      </c>
      <c r="E126" s="33">
        <f>SUM(E127+E131+E134)</f>
        <v>0</v>
      </c>
    </row>
    <row r="127" spans="1:5" s="3" customFormat="1" ht="15" customHeight="1" x14ac:dyDescent="0.25">
      <c r="A127" s="146"/>
      <c r="B127" s="9" t="s">
        <v>11</v>
      </c>
      <c r="C127" s="10" t="s">
        <v>12</v>
      </c>
      <c r="D127" s="34">
        <f t="shared" ref="D127:E129" si="32">SUM(D128)</f>
        <v>21.3</v>
      </c>
      <c r="E127" s="11">
        <f t="shared" si="32"/>
        <v>0</v>
      </c>
    </row>
    <row r="128" spans="1:5" s="3" customFormat="1" ht="12.75" customHeight="1" x14ac:dyDescent="0.25">
      <c r="A128" s="146"/>
      <c r="B128" s="35" t="s">
        <v>13</v>
      </c>
      <c r="C128" s="36"/>
      <c r="D128" s="37">
        <v>21.3</v>
      </c>
      <c r="E128" s="14"/>
    </row>
    <row r="129" spans="1:5" s="3" customFormat="1" ht="12.75" customHeight="1" x14ac:dyDescent="0.25">
      <c r="A129" s="146"/>
      <c r="B129" s="9" t="s">
        <v>24</v>
      </c>
      <c r="C129" s="51" t="s">
        <v>25</v>
      </c>
      <c r="D129" s="34">
        <f t="shared" si="32"/>
        <v>21.6</v>
      </c>
      <c r="E129" s="11">
        <f t="shared" si="32"/>
        <v>0</v>
      </c>
    </row>
    <row r="130" spans="1:5" s="3" customFormat="1" ht="12.75" customHeight="1" x14ac:dyDescent="0.25">
      <c r="A130" s="146"/>
      <c r="B130" s="35" t="s">
        <v>13</v>
      </c>
      <c r="C130" s="74"/>
      <c r="D130" s="37">
        <v>21.6</v>
      </c>
      <c r="E130" s="14"/>
    </row>
    <row r="131" spans="1:5" s="3" customFormat="1" ht="27" x14ac:dyDescent="0.25">
      <c r="A131" s="146"/>
      <c r="B131" s="38" t="s">
        <v>27</v>
      </c>
      <c r="C131" s="10" t="s">
        <v>28</v>
      </c>
      <c r="D131" s="39">
        <f t="shared" ref="D131:E131" si="33">SUM(D132:D133)</f>
        <v>74.900000000000006</v>
      </c>
      <c r="E131" s="27">
        <f t="shared" si="33"/>
        <v>0</v>
      </c>
    </row>
    <row r="132" spans="1:5" s="3" customFormat="1" ht="12.75" customHeight="1" x14ac:dyDescent="0.25">
      <c r="A132" s="147"/>
      <c r="B132" s="17" t="s">
        <v>13</v>
      </c>
      <c r="C132" s="145"/>
      <c r="D132" s="37">
        <v>71.400000000000006</v>
      </c>
      <c r="E132" s="14"/>
    </row>
    <row r="133" spans="1:5" s="3" customFormat="1" ht="12.75" customHeight="1" x14ac:dyDescent="0.25">
      <c r="A133" s="147"/>
      <c r="B133" s="22" t="s">
        <v>19</v>
      </c>
      <c r="C133" s="139"/>
      <c r="D133" s="37">
        <v>3.5</v>
      </c>
      <c r="E133" s="14"/>
    </row>
    <row r="134" spans="1:5" s="3" customFormat="1" ht="15" customHeight="1" x14ac:dyDescent="0.25">
      <c r="A134" s="146"/>
      <c r="B134" s="43" t="s">
        <v>31</v>
      </c>
      <c r="C134" s="10" t="s">
        <v>32</v>
      </c>
      <c r="D134" s="39">
        <f t="shared" ref="D134:E134" si="34">SUM(D135)</f>
        <v>7.3</v>
      </c>
      <c r="E134" s="27">
        <f t="shared" si="34"/>
        <v>0</v>
      </c>
    </row>
    <row r="135" spans="1:5" s="3" customFormat="1" ht="12.75" customHeight="1" x14ac:dyDescent="0.25">
      <c r="A135" s="146"/>
      <c r="B135" s="35" t="s">
        <v>13</v>
      </c>
      <c r="C135" s="36"/>
      <c r="D135" s="37">
        <v>7.3</v>
      </c>
      <c r="E135" s="40"/>
    </row>
    <row r="136" spans="1:5" s="3" customFormat="1" ht="18" customHeight="1" x14ac:dyDescent="0.25">
      <c r="A136" s="152" t="s">
        <v>61</v>
      </c>
      <c r="B136" s="41" t="s">
        <v>62</v>
      </c>
      <c r="C136" s="31"/>
      <c r="D136" s="33">
        <f>SUM(D137+D139+D142)</f>
        <v>53</v>
      </c>
      <c r="E136" s="33">
        <f>SUM(E137+E139+E142)</f>
        <v>0</v>
      </c>
    </row>
    <row r="137" spans="1:5" s="3" customFormat="1" ht="15" customHeight="1" x14ac:dyDescent="0.25">
      <c r="A137" s="153"/>
      <c r="B137" s="9" t="s">
        <v>11</v>
      </c>
      <c r="C137" s="10" t="s">
        <v>12</v>
      </c>
      <c r="D137" s="34">
        <f t="shared" ref="D137:E137" si="35">SUM(D138)</f>
        <v>17.100000000000001</v>
      </c>
      <c r="E137" s="11">
        <f t="shared" si="35"/>
        <v>0</v>
      </c>
    </row>
    <row r="138" spans="1:5" s="3" customFormat="1" ht="12.75" customHeight="1" x14ac:dyDescent="0.25">
      <c r="A138" s="153"/>
      <c r="B138" s="35" t="s">
        <v>13</v>
      </c>
      <c r="C138" s="36"/>
      <c r="D138" s="37">
        <v>17.100000000000001</v>
      </c>
      <c r="E138" s="14"/>
    </row>
    <row r="139" spans="1:5" s="3" customFormat="1" ht="27" x14ac:dyDescent="0.25">
      <c r="A139" s="153"/>
      <c r="B139" s="38" t="s">
        <v>45</v>
      </c>
      <c r="C139" s="10" t="s">
        <v>28</v>
      </c>
      <c r="D139" s="39">
        <f t="shared" ref="D139:E139" si="36">SUM(D140:D141)</f>
        <v>25.4</v>
      </c>
      <c r="E139" s="27">
        <f t="shared" si="36"/>
        <v>0</v>
      </c>
    </row>
    <row r="140" spans="1:5" s="3" customFormat="1" ht="12.75" customHeight="1" x14ac:dyDescent="0.25">
      <c r="A140" s="153"/>
      <c r="B140" s="17" t="s">
        <v>13</v>
      </c>
      <c r="C140" s="145"/>
      <c r="D140" s="37">
        <v>23.7</v>
      </c>
      <c r="E140" s="14"/>
    </row>
    <row r="141" spans="1:5" s="3" customFormat="1" ht="12.75" customHeight="1" x14ac:dyDescent="0.25">
      <c r="A141" s="153"/>
      <c r="B141" s="22" t="s">
        <v>19</v>
      </c>
      <c r="C141" s="139"/>
      <c r="D141" s="37">
        <v>1.7</v>
      </c>
      <c r="E141" s="14"/>
    </row>
    <row r="142" spans="1:5" s="3" customFormat="1" ht="15" customHeight="1" x14ac:dyDescent="0.25">
      <c r="A142" s="153"/>
      <c r="B142" s="43" t="s">
        <v>31</v>
      </c>
      <c r="C142" s="10" t="s">
        <v>32</v>
      </c>
      <c r="D142" s="39">
        <f t="shared" ref="D142:E142" si="37">SUM(D143)</f>
        <v>10.5</v>
      </c>
      <c r="E142" s="27">
        <f t="shared" si="37"/>
        <v>0</v>
      </c>
    </row>
    <row r="143" spans="1:5" s="3" customFormat="1" ht="12.75" customHeight="1" x14ac:dyDescent="0.25">
      <c r="A143" s="153"/>
      <c r="B143" s="35" t="s">
        <v>13</v>
      </c>
      <c r="C143" s="36"/>
      <c r="D143" s="37">
        <v>10.5</v>
      </c>
      <c r="E143" s="40"/>
    </row>
    <row r="144" spans="1:5" s="3" customFormat="1" ht="18" customHeight="1" x14ac:dyDescent="0.25">
      <c r="A144" s="146" t="s">
        <v>63</v>
      </c>
      <c r="B144" s="41" t="s">
        <v>64</v>
      </c>
      <c r="C144" s="31"/>
      <c r="D144" s="32">
        <f t="shared" ref="D144:E144" si="38">SUM(D145+D147+D150)</f>
        <v>40.300000000000004</v>
      </c>
      <c r="E144" s="33">
        <f t="shared" si="38"/>
        <v>0</v>
      </c>
    </row>
    <row r="145" spans="1:5" s="3" customFormat="1" ht="15" customHeight="1" x14ac:dyDescent="0.25">
      <c r="A145" s="146"/>
      <c r="B145" s="9" t="s">
        <v>11</v>
      </c>
      <c r="C145" s="10" t="s">
        <v>12</v>
      </c>
      <c r="D145" s="34">
        <f t="shared" ref="D145:E145" si="39">SUM(D146)</f>
        <v>11.9</v>
      </c>
      <c r="E145" s="11">
        <f t="shared" si="39"/>
        <v>0</v>
      </c>
    </row>
    <row r="146" spans="1:5" s="3" customFormat="1" ht="12.75" customHeight="1" x14ac:dyDescent="0.25">
      <c r="A146" s="146"/>
      <c r="B146" s="35" t="s">
        <v>13</v>
      </c>
      <c r="C146" s="36"/>
      <c r="D146" s="37">
        <v>11.9</v>
      </c>
      <c r="E146" s="14"/>
    </row>
    <row r="147" spans="1:5" s="3" customFormat="1" ht="27" x14ac:dyDescent="0.25">
      <c r="A147" s="146"/>
      <c r="B147" s="38" t="s">
        <v>45</v>
      </c>
      <c r="C147" s="10" t="s">
        <v>28</v>
      </c>
      <c r="D147" s="39">
        <f t="shared" ref="D147:E147" si="40">SUM(D148:D149)</f>
        <v>25.2</v>
      </c>
      <c r="E147" s="27">
        <f t="shared" si="40"/>
        <v>0</v>
      </c>
    </row>
    <row r="148" spans="1:5" s="3" customFormat="1" ht="12.75" customHeight="1" x14ac:dyDescent="0.25">
      <c r="A148" s="147"/>
      <c r="B148" s="17" t="s">
        <v>13</v>
      </c>
      <c r="C148" s="145"/>
      <c r="D148" s="37">
        <v>22.7</v>
      </c>
      <c r="E148" s="14"/>
    </row>
    <row r="149" spans="1:5" s="3" customFormat="1" ht="12.75" customHeight="1" x14ac:dyDescent="0.25">
      <c r="A149" s="147"/>
      <c r="B149" s="22" t="s">
        <v>19</v>
      </c>
      <c r="C149" s="149"/>
      <c r="D149" s="37">
        <v>2.5</v>
      </c>
      <c r="E149" s="14"/>
    </row>
    <row r="150" spans="1:5" s="3" customFormat="1" ht="15" customHeight="1" x14ac:dyDescent="0.25">
      <c r="A150" s="146"/>
      <c r="B150" s="43" t="s">
        <v>46</v>
      </c>
      <c r="C150" s="10" t="s">
        <v>32</v>
      </c>
      <c r="D150" s="39">
        <f t="shared" ref="D150:E150" si="41">SUM(D151)</f>
        <v>3.2</v>
      </c>
      <c r="E150" s="27">
        <f t="shared" si="41"/>
        <v>0</v>
      </c>
    </row>
    <row r="151" spans="1:5" s="3" customFormat="1" ht="12.75" customHeight="1" x14ac:dyDescent="0.25">
      <c r="A151" s="146"/>
      <c r="B151" s="35" t="s">
        <v>13</v>
      </c>
      <c r="C151" s="36"/>
      <c r="D151" s="37">
        <v>3.2</v>
      </c>
      <c r="E151" s="40"/>
    </row>
    <row r="152" spans="1:5" s="3" customFormat="1" ht="18" customHeight="1" x14ac:dyDescent="0.25">
      <c r="A152" s="143" t="s">
        <v>65</v>
      </c>
      <c r="B152" s="41" t="s">
        <v>66</v>
      </c>
      <c r="C152" s="31"/>
      <c r="D152" s="32">
        <f>SUM(D153+D157+D160+D155)</f>
        <v>53</v>
      </c>
      <c r="E152" s="33">
        <f>SUM(E153+E157+E160)</f>
        <v>0</v>
      </c>
    </row>
    <row r="153" spans="1:5" s="3" customFormat="1" ht="15" customHeight="1" x14ac:dyDescent="0.25">
      <c r="A153" s="143"/>
      <c r="B153" s="9" t="s">
        <v>11</v>
      </c>
      <c r="C153" s="10" t="s">
        <v>12</v>
      </c>
      <c r="D153" s="34">
        <f t="shared" ref="D153:E155" si="42">SUM(D154)</f>
        <v>12.8</v>
      </c>
      <c r="E153" s="11">
        <f t="shared" si="42"/>
        <v>0</v>
      </c>
    </row>
    <row r="154" spans="1:5" s="3" customFormat="1" ht="12.75" customHeight="1" x14ac:dyDescent="0.25">
      <c r="A154" s="143"/>
      <c r="B154" s="35" t="s">
        <v>13</v>
      </c>
      <c r="C154" s="36"/>
      <c r="D154" s="37">
        <v>12.8</v>
      </c>
      <c r="E154" s="14"/>
    </row>
    <row r="155" spans="1:5" s="3" customFormat="1" ht="12.75" customHeight="1" x14ac:dyDescent="0.25">
      <c r="A155" s="143"/>
      <c r="B155" s="9" t="s">
        <v>24</v>
      </c>
      <c r="C155" s="51" t="s">
        <v>25</v>
      </c>
      <c r="D155" s="34">
        <f>SUM(D156)</f>
        <v>15</v>
      </c>
      <c r="E155" s="11">
        <f t="shared" si="42"/>
        <v>0</v>
      </c>
    </row>
    <row r="156" spans="1:5" s="3" customFormat="1" ht="12.75" customHeight="1" x14ac:dyDescent="0.25">
      <c r="A156" s="143"/>
      <c r="B156" s="35" t="s">
        <v>13</v>
      </c>
      <c r="C156" s="74"/>
      <c r="D156" s="37">
        <v>15</v>
      </c>
      <c r="E156" s="14"/>
    </row>
    <row r="157" spans="1:5" s="3" customFormat="1" ht="27" x14ac:dyDescent="0.25">
      <c r="A157" s="143"/>
      <c r="B157" s="38" t="s">
        <v>45</v>
      </c>
      <c r="C157" s="10" t="s">
        <v>28</v>
      </c>
      <c r="D157" s="39">
        <f t="shared" ref="D157:E157" si="43">SUM(D158:D159)</f>
        <v>20.900000000000002</v>
      </c>
      <c r="E157" s="27">
        <f t="shared" si="43"/>
        <v>0</v>
      </c>
    </row>
    <row r="158" spans="1:5" s="3" customFormat="1" ht="12.75" customHeight="1" x14ac:dyDescent="0.25">
      <c r="A158" s="144"/>
      <c r="B158" s="17" t="s">
        <v>13</v>
      </c>
      <c r="C158" s="145"/>
      <c r="D158" s="37">
        <v>18.8</v>
      </c>
      <c r="E158" s="14"/>
    </row>
    <row r="159" spans="1:5" s="3" customFormat="1" ht="12.75" customHeight="1" x14ac:dyDescent="0.25">
      <c r="A159" s="144"/>
      <c r="B159" s="22" t="s">
        <v>19</v>
      </c>
      <c r="C159" s="139"/>
      <c r="D159" s="37">
        <v>2.1</v>
      </c>
      <c r="E159" s="14"/>
    </row>
    <row r="160" spans="1:5" s="3" customFormat="1" ht="15" customHeight="1" x14ac:dyDescent="0.25">
      <c r="A160" s="143"/>
      <c r="B160" s="43" t="s">
        <v>46</v>
      </c>
      <c r="C160" s="10" t="s">
        <v>32</v>
      </c>
      <c r="D160" s="39">
        <f t="shared" ref="D160:E160" si="44">SUM(D161)</f>
        <v>4.3</v>
      </c>
      <c r="E160" s="27">
        <f t="shared" si="44"/>
        <v>0</v>
      </c>
    </row>
    <row r="161" spans="1:5" s="3" customFormat="1" ht="12.75" customHeight="1" x14ac:dyDescent="0.25">
      <c r="A161" s="143"/>
      <c r="B161" s="35" t="s">
        <v>13</v>
      </c>
      <c r="C161" s="36"/>
      <c r="D161" s="37">
        <v>4.3</v>
      </c>
      <c r="E161" s="40"/>
    </row>
    <row r="162" spans="1:5" s="3" customFormat="1" ht="18" customHeight="1" x14ac:dyDescent="0.25">
      <c r="A162" s="150" t="s">
        <v>67</v>
      </c>
      <c r="B162" s="41" t="s">
        <v>68</v>
      </c>
      <c r="C162" s="31"/>
      <c r="D162" s="45">
        <f>SUM(D163+D167+D170+D165)</f>
        <v>88</v>
      </c>
      <c r="E162" s="45">
        <f>SUM(E163+E167+E170)</f>
        <v>0</v>
      </c>
    </row>
    <row r="163" spans="1:5" s="3" customFormat="1" ht="15" customHeight="1" x14ac:dyDescent="0.25">
      <c r="A163" s="151"/>
      <c r="B163" s="9" t="s">
        <v>11</v>
      </c>
      <c r="C163" s="10" t="s">
        <v>12</v>
      </c>
      <c r="D163" s="34">
        <f t="shared" ref="D163:E163" si="45">SUM(D164)</f>
        <v>24.3</v>
      </c>
      <c r="E163" s="11">
        <f t="shared" si="45"/>
        <v>0</v>
      </c>
    </row>
    <row r="164" spans="1:5" s="3" customFormat="1" ht="12.75" customHeight="1" x14ac:dyDescent="0.25">
      <c r="A164" s="151"/>
      <c r="B164" s="35" t="s">
        <v>13</v>
      </c>
      <c r="C164" s="36"/>
      <c r="D164" s="37">
        <v>24.3</v>
      </c>
      <c r="E164" s="14"/>
    </row>
    <row r="165" spans="1:5" s="3" customFormat="1" ht="12.75" customHeight="1" x14ac:dyDescent="0.25">
      <c r="A165" s="151"/>
      <c r="B165" s="9" t="s">
        <v>24</v>
      </c>
      <c r="C165" s="51" t="s">
        <v>25</v>
      </c>
      <c r="D165" s="34">
        <f>SUM(D166)</f>
        <v>16.5</v>
      </c>
      <c r="E165" s="11">
        <f t="shared" ref="E165" si="46">SUM(E166)</f>
        <v>0</v>
      </c>
    </row>
    <row r="166" spans="1:5" s="3" customFormat="1" ht="12.75" customHeight="1" x14ac:dyDescent="0.25">
      <c r="A166" s="151"/>
      <c r="B166" s="35" t="s">
        <v>13</v>
      </c>
      <c r="C166" s="74"/>
      <c r="D166" s="37">
        <v>16.5</v>
      </c>
      <c r="E166" s="14"/>
    </row>
    <row r="167" spans="1:5" s="3" customFormat="1" ht="27" x14ac:dyDescent="0.25">
      <c r="A167" s="151"/>
      <c r="B167" s="38" t="s">
        <v>27</v>
      </c>
      <c r="C167" s="10" t="s">
        <v>28</v>
      </c>
      <c r="D167" s="39">
        <f t="shared" ref="D167:E167" si="47">SUM(D168:D169)</f>
        <v>40.200000000000003</v>
      </c>
      <c r="E167" s="27">
        <f t="shared" si="47"/>
        <v>0</v>
      </c>
    </row>
    <row r="168" spans="1:5" s="3" customFormat="1" ht="12.75" customHeight="1" x14ac:dyDescent="0.25">
      <c r="A168" s="151"/>
      <c r="B168" s="17" t="s">
        <v>13</v>
      </c>
      <c r="C168" s="145"/>
      <c r="D168" s="37">
        <v>35.200000000000003</v>
      </c>
      <c r="E168" s="14"/>
    </row>
    <row r="169" spans="1:5" s="3" customFormat="1" ht="12.75" customHeight="1" x14ac:dyDescent="0.25">
      <c r="A169" s="151"/>
      <c r="B169" s="22" t="s">
        <v>19</v>
      </c>
      <c r="C169" s="139"/>
      <c r="D169" s="37">
        <v>5</v>
      </c>
      <c r="E169" s="14"/>
    </row>
    <row r="170" spans="1:5" s="3" customFormat="1" ht="15" customHeight="1" x14ac:dyDescent="0.25">
      <c r="A170" s="151"/>
      <c r="B170" s="43" t="s">
        <v>46</v>
      </c>
      <c r="C170" s="10" t="s">
        <v>32</v>
      </c>
      <c r="D170" s="39">
        <f t="shared" ref="D170:E170" si="48">SUM(D171)</f>
        <v>7</v>
      </c>
      <c r="E170" s="27">
        <f t="shared" si="48"/>
        <v>0</v>
      </c>
    </row>
    <row r="171" spans="1:5" s="3" customFormat="1" ht="12.75" customHeight="1" x14ac:dyDescent="0.25">
      <c r="A171" s="151"/>
      <c r="B171" s="35" t="s">
        <v>13</v>
      </c>
      <c r="C171" s="36"/>
      <c r="D171" s="37">
        <v>7</v>
      </c>
      <c r="E171" s="40"/>
    </row>
    <row r="172" spans="1:5" s="3" customFormat="1" ht="18" customHeight="1" x14ac:dyDescent="0.25">
      <c r="A172" s="143" t="s">
        <v>69</v>
      </c>
      <c r="B172" s="46" t="s">
        <v>70</v>
      </c>
      <c r="C172" s="42"/>
      <c r="D172" s="32">
        <f t="shared" ref="D172:E172" si="49">SUM(D174:D175)</f>
        <v>1349.5</v>
      </c>
      <c r="E172" s="33">
        <f t="shared" si="49"/>
        <v>1249.2</v>
      </c>
    </row>
    <row r="173" spans="1:5" s="3" customFormat="1" ht="15" customHeight="1" x14ac:dyDescent="0.25">
      <c r="A173" s="144"/>
      <c r="B173" s="9" t="s">
        <v>11</v>
      </c>
      <c r="C173" s="10" t="s">
        <v>12</v>
      </c>
      <c r="D173" s="34">
        <f t="shared" ref="D173:E173" si="50">SUM(D174:D175)</f>
        <v>1349.5</v>
      </c>
      <c r="E173" s="11">
        <f t="shared" si="50"/>
        <v>1249.2</v>
      </c>
    </row>
    <row r="174" spans="1:5" s="3" customFormat="1" ht="12.75" customHeight="1" x14ac:dyDescent="0.25">
      <c r="A174" s="144"/>
      <c r="B174" s="28" t="s">
        <v>17</v>
      </c>
      <c r="C174" s="145"/>
      <c r="D174" s="37">
        <v>1299.8</v>
      </c>
      <c r="E174" s="14">
        <v>1206</v>
      </c>
    </row>
    <row r="175" spans="1:5" s="3" customFormat="1" ht="12.75" customHeight="1" x14ac:dyDescent="0.25">
      <c r="A175" s="144"/>
      <c r="B175" s="22" t="s">
        <v>13</v>
      </c>
      <c r="C175" s="139"/>
      <c r="D175" s="47">
        <v>49.7</v>
      </c>
      <c r="E175" s="48">
        <v>43.2</v>
      </c>
    </row>
    <row r="176" spans="1:5" s="3" customFormat="1" ht="18" customHeight="1" x14ac:dyDescent="0.25">
      <c r="A176" s="159" t="s">
        <v>71</v>
      </c>
      <c r="B176" s="64" t="s">
        <v>72</v>
      </c>
      <c r="C176" s="49"/>
      <c r="D176" s="50">
        <f>SUM(D177)</f>
        <v>1745.3</v>
      </c>
      <c r="E176" s="50">
        <f>SUM(E177)</f>
        <v>1446.6</v>
      </c>
    </row>
    <row r="177" spans="1:5" s="3" customFormat="1" ht="27" x14ac:dyDescent="0.25">
      <c r="A177" s="159"/>
      <c r="B177" s="114" t="s">
        <v>73</v>
      </c>
      <c r="C177" s="51" t="s">
        <v>21</v>
      </c>
      <c r="D177" s="52">
        <f>SUM(D178:D184)</f>
        <v>1745.3</v>
      </c>
      <c r="E177" s="53">
        <f>SUM(E178:E184)</f>
        <v>1446.6</v>
      </c>
    </row>
    <row r="178" spans="1:5" s="3" customFormat="1" ht="12.75" customHeight="1" x14ac:dyDescent="0.25">
      <c r="A178" s="159"/>
      <c r="B178" s="110" t="s">
        <v>23</v>
      </c>
      <c r="C178" s="157"/>
      <c r="D178" s="54">
        <v>1046.4000000000001</v>
      </c>
      <c r="E178" s="54">
        <v>1003.7</v>
      </c>
    </row>
    <row r="179" spans="1:5" s="3" customFormat="1" ht="12.75" customHeight="1" x14ac:dyDescent="0.25">
      <c r="A179" s="159"/>
      <c r="B179" s="111" t="s">
        <v>17</v>
      </c>
      <c r="C179" s="157"/>
      <c r="D179" s="55">
        <v>39</v>
      </c>
      <c r="E179" s="54"/>
    </row>
    <row r="180" spans="1:5" s="3" customFormat="1" ht="12.75" customHeight="1" x14ac:dyDescent="0.25">
      <c r="A180" s="159"/>
      <c r="B180" s="65" t="s">
        <v>18</v>
      </c>
      <c r="C180" s="157"/>
      <c r="D180" s="55">
        <v>11.6</v>
      </c>
      <c r="E180" s="54">
        <v>11.3</v>
      </c>
    </row>
    <row r="181" spans="1:5" s="3" customFormat="1" ht="12.75" customHeight="1" x14ac:dyDescent="0.25">
      <c r="A181" s="159"/>
      <c r="B181" s="65" t="s">
        <v>151</v>
      </c>
      <c r="C181" s="157"/>
      <c r="D181" s="55">
        <v>0.1</v>
      </c>
      <c r="E181" s="54">
        <v>0.1</v>
      </c>
    </row>
    <row r="182" spans="1:5" s="3" customFormat="1" ht="12.75" customHeight="1" x14ac:dyDescent="0.25">
      <c r="A182" s="159"/>
      <c r="B182" s="65" t="s">
        <v>150</v>
      </c>
      <c r="C182" s="157"/>
      <c r="D182" s="55">
        <v>0.8</v>
      </c>
      <c r="E182" s="54"/>
    </row>
    <row r="183" spans="1:5" s="3" customFormat="1" ht="12.75" customHeight="1" x14ac:dyDescent="0.25">
      <c r="A183" s="159"/>
      <c r="B183" s="65" t="s">
        <v>13</v>
      </c>
      <c r="C183" s="157"/>
      <c r="D183" s="55">
        <v>644</v>
      </c>
      <c r="E183" s="54">
        <v>431.5</v>
      </c>
    </row>
    <row r="184" spans="1:5" s="3" customFormat="1" ht="12.75" customHeight="1" x14ac:dyDescent="0.25">
      <c r="A184" s="159"/>
      <c r="B184" s="66" t="s">
        <v>19</v>
      </c>
      <c r="C184" s="158"/>
      <c r="D184" s="54">
        <v>3.4</v>
      </c>
      <c r="E184" s="54"/>
    </row>
    <row r="185" spans="1:5" s="3" customFormat="1" ht="18" customHeight="1" x14ac:dyDescent="0.25">
      <c r="A185" s="159" t="s">
        <v>74</v>
      </c>
      <c r="B185" s="64" t="s">
        <v>75</v>
      </c>
      <c r="C185" s="49"/>
      <c r="D185" s="56">
        <f>SUM(D186)</f>
        <v>1696</v>
      </c>
      <c r="E185" s="56">
        <f>SUM(E186)</f>
        <v>1393.8</v>
      </c>
    </row>
    <row r="186" spans="1:5" s="3" customFormat="1" ht="27" x14ac:dyDescent="0.25">
      <c r="A186" s="159"/>
      <c r="B186" s="114" t="s">
        <v>73</v>
      </c>
      <c r="C186" s="51" t="s">
        <v>21</v>
      </c>
      <c r="D186" s="52">
        <f>SUM(D187:D192)</f>
        <v>1696</v>
      </c>
      <c r="E186" s="53">
        <f>SUM(E187:E192)</f>
        <v>1393.8</v>
      </c>
    </row>
    <row r="187" spans="1:5" s="3" customFormat="1" ht="12.75" customHeight="1" x14ac:dyDescent="0.25">
      <c r="A187" s="159"/>
      <c r="B187" s="65" t="s">
        <v>23</v>
      </c>
      <c r="C187" s="157"/>
      <c r="D187" s="57">
        <v>905.5</v>
      </c>
      <c r="E187" s="58">
        <v>869.6</v>
      </c>
    </row>
    <row r="188" spans="1:5" s="3" customFormat="1" ht="12.75" customHeight="1" x14ac:dyDescent="0.25">
      <c r="A188" s="159"/>
      <c r="B188" s="111" t="s">
        <v>17</v>
      </c>
      <c r="C188" s="157"/>
      <c r="D188" s="55">
        <v>34</v>
      </c>
      <c r="E188" s="58"/>
    </row>
    <row r="189" spans="1:5" s="3" customFormat="1" ht="12.75" customHeight="1" x14ac:dyDescent="0.25">
      <c r="A189" s="159"/>
      <c r="B189" s="65" t="s">
        <v>151</v>
      </c>
      <c r="C189" s="157"/>
      <c r="D189" s="100">
        <v>1</v>
      </c>
      <c r="E189" s="96">
        <v>1</v>
      </c>
    </row>
    <row r="190" spans="1:5" s="3" customFormat="1" ht="12.75" customHeight="1" x14ac:dyDescent="0.25">
      <c r="A190" s="159"/>
      <c r="B190" s="65" t="s">
        <v>150</v>
      </c>
      <c r="C190" s="157"/>
      <c r="D190" s="55">
        <v>57.1</v>
      </c>
      <c r="E190" s="96">
        <v>56.3</v>
      </c>
    </row>
    <row r="191" spans="1:5" s="3" customFormat="1" ht="12.75" customHeight="1" x14ac:dyDescent="0.25">
      <c r="A191" s="159"/>
      <c r="B191" s="65" t="s">
        <v>13</v>
      </c>
      <c r="C191" s="157"/>
      <c r="D191" s="97">
        <v>679.8</v>
      </c>
      <c r="E191" s="58">
        <v>466.9</v>
      </c>
    </row>
    <row r="192" spans="1:5" s="3" customFormat="1" ht="12.75" customHeight="1" x14ac:dyDescent="0.25">
      <c r="A192" s="159"/>
      <c r="B192" s="66" t="s">
        <v>19</v>
      </c>
      <c r="C192" s="158"/>
      <c r="D192" s="59">
        <v>18.600000000000001</v>
      </c>
      <c r="E192" s="60"/>
    </row>
    <row r="193" spans="1:5" s="3" customFormat="1" ht="18" customHeight="1" x14ac:dyDescent="0.25">
      <c r="A193" s="154" t="s">
        <v>76</v>
      </c>
      <c r="B193" s="64" t="s">
        <v>77</v>
      </c>
      <c r="C193" s="61"/>
      <c r="D193" s="62">
        <f>SUM(D194)</f>
        <v>2269.2999999999997</v>
      </c>
      <c r="E193" s="62">
        <f>SUM(E194)</f>
        <v>1878.1</v>
      </c>
    </row>
    <row r="194" spans="1:5" s="3" customFormat="1" ht="27" x14ac:dyDescent="0.25">
      <c r="A194" s="155"/>
      <c r="B194" s="114" t="s">
        <v>73</v>
      </c>
      <c r="C194" s="51" t="s">
        <v>21</v>
      </c>
      <c r="D194" s="52">
        <f>SUM(D195:D202)</f>
        <v>2269.2999999999997</v>
      </c>
      <c r="E194" s="53">
        <f>SUM(E195:E202)</f>
        <v>1878.1</v>
      </c>
    </row>
    <row r="195" spans="1:5" s="3" customFormat="1" ht="12.75" customHeight="1" x14ac:dyDescent="0.25">
      <c r="A195" s="155"/>
      <c r="B195" s="65" t="s">
        <v>23</v>
      </c>
      <c r="C195" s="157"/>
      <c r="D195" s="57">
        <v>1070.0999999999999</v>
      </c>
      <c r="E195" s="58">
        <v>1035.5</v>
      </c>
    </row>
    <row r="196" spans="1:5" s="3" customFormat="1" ht="12.75" customHeight="1" x14ac:dyDescent="0.25">
      <c r="A196" s="155"/>
      <c r="B196" s="65" t="s">
        <v>42</v>
      </c>
      <c r="C196" s="157"/>
      <c r="D196" s="14">
        <v>29.1</v>
      </c>
      <c r="E196" s="96">
        <v>28.5</v>
      </c>
    </row>
    <row r="197" spans="1:5" s="3" customFormat="1" ht="12.75" customHeight="1" x14ac:dyDescent="0.25">
      <c r="A197" s="155"/>
      <c r="B197" s="111" t="s">
        <v>17</v>
      </c>
      <c r="C197" s="157"/>
      <c r="D197" s="55">
        <v>38</v>
      </c>
      <c r="E197" s="58"/>
    </row>
    <row r="198" spans="1:5" s="3" customFormat="1" ht="12.75" customHeight="1" x14ac:dyDescent="0.25">
      <c r="A198" s="155"/>
      <c r="B198" s="65" t="s">
        <v>33</v>
      </c>
      <c r="C198" s="157"/>
      <c r="D198" s="100">
        <v>0.7</v>
      </c>
      <c r="E198" s="122">
        <v>0.1</v>
      </c>
    </row>
    <row r="199" spans="1:5" s="3" customFormat="1" ht="12.75" customHeight="1" x14ac:dyDescent="0.25">
      <c r="A199" s="155"/>
      <c r="B199" s="65" t="s">
        <v>151</v>
      </c>
      <c r="C199" s="157"/>
      <c r="D199" s="100">
        <v>1.5</v>
      </c>
      <c r="E199" s="121">
        <v>1.5</v>
      </c>
    </row>
    <row r="200" spans="1:5" s="3" customFormat="1" ht="12.75" customHeight="1" x14ac:dyDescent="0.25">
      <c r="A200" s="155"/>
      <c r="B200" s="65" t="s">
        <v>150</v>
      </c>
      <c r="C200" s="157"/>
      <c r="D200" s="55">
        <v>9.4</v>
      </c>
      <c r="E200" s="14">
        <v>9.1</v>
      </c>
    </row>
    <row r="201" spans="1:5" s="3" customFormat="1" ht="12.75" customHeight="1" x14ac:dyDescent="0.25">
      <c r="A201" s="155"/>
      <c r="B201" s="65" t="s">
        <v>13</v>
      </c>
      <c r="C201" s="157"/>
      <c r="D201" s="97">
        <v>1084.3</v>
      </c>
      <c r="E201" s="101">
        <v>803.4</v>
      </c>
    </row>
    <row r="202" spans="1:5" s="3" customFormat="1" ht="12.75" customHeight="1" x14ac:dyDescent="0.25">
      <c r="A202" s="156"/>
      <c r="B202" s="66" t="s">
        <v>19</v>
      </c>
      <c r="C202" s="158"/>
      <c r="D202" s="59">
        <v>36.200000000000003</v>
      </c>
      <c r="E202" s="63"/>
    </row>
    <row r="203" spans="1:5" s="3" customFormat="1" ht="18" customHeight="1" x14ac:dyDescent="0.25">
      <c r="A203" s="154" t="s">
        <v>78</v>
      </c>
      <c r="B203" s="64" t="s">
        <v>79</v>
      </c>
      <c r="C203" s="61"/>
      <c r="D203" s="62">
        <f>SUM(D204)</f>
        <v>2472.6</v>
      </c>
      <c r="E203" s="62">
        <f>SUM(E204)</f>
        <v>1926.1</v>
      </c>
    </row>
    <row r="204" spans="1:5" s="3" customFormat="1" ht="27" x14ac:dyDescent="0.25">
      <c r="A204" s="154"/>
      <c r="B204" s="114" t="s">
        <v>73</v>
      </c>
      <c r="C204" s="51" t="s">
        <v>21</v>
      </c>
      <c r="D204" s="52">
        <f>SUM(D205:D211)</f>
        <v>2472.6</v>
      </c>
      <c r="E204" s="53">
        <f>SUM(E205:E211)</f>
        <v>1926.1</v>
      </c>
    </row>
    <row r="205" spans="1:5" s="3" customFormat="1" ht="12.75" customHeight="1" x14ac:dyDescent="0.25">
      <c r="A205" s="154"/>
      <c r="B205" s="65" t="s">
        <v>23</v>
      </c>
      <c r="C205" s="157"/>
      <c r="D205" s="98">
        <v>1413.8</v>
      </c>
      <c r="E205" s="58">
        <v>1365.1</v>
      </c>
    </row>
    <row r="206" spans="1:5" s="3" customFormat="1" ht="12.75" customHeight="1" x14ac:dyDescent="0.25">
      <c r="A206" s="154"/>
      <c r="B206" s="111" t="s">
        <v>17</v>
      </c>
      <c r="C206" s="157"/>
      <c r="D206" s="55">
        <v>73</v>
      </c>
      <c r="E206" s="58"/>
    </row>
    <row r="207" spans="1:5" s="3" customFormat="1" ht="12.75" customHeight="1" x14ac:dyDescent="0.25">
      <c r="A207" s="154"/>
      <c r="B207" s="65" t="s">
        <v>18</v>
      </c>
      <c r="C207" s="157"/>
      <c r="D207" s="102">
        <v>40.1</v>
      </c>
      <c r="E207" s="58">
        <v>23.3</v>
      </c>
    </row>
    <row r="208" spans="1:5" s="3" customFormat="1" ht="12.75" customHeight="1" x14ac:dyDescent="0.25">
      <c r="A208" s="154"/>
      <c r="B208" s="65" t="s">
        <v>151</v>
      </c>
      <c r="C208" s="157"/>
      <c r="D208" s="55">
        <v>0.8</v>
      </c>
      <c r="E208" s="96">
        <v>0.8</v>
      </c>
    </row>
    <row r="209" spans="1:5" s="3" customFormat="1" ht="12.75" customHeight="1" x14ac:dyDescent="0.25">
      <c r="A209" s="154"/>
      <c r="B209" s="65" t="s">
        <v>150</v>
      </c>
      <c r="C209" s="157"/>
      <c r="D209" s="55">
        <v>0.9</v>
      </c>
      <c r="E209" s="96"/>
    </row>
    <row r="210" spans="1:5" s="3" customFormat="1" ht="12.75" customHeight="1" x14ac:dyDescent="0.25">
      <c r="A210" s="154"/>
      <c r="B210" s="65" t="s">
        <v>13</v>
      </c>
      <c r="C210" s="157"/>
      <c r="D210" s="97">
        <v>938.9</v>
      </c>
      <c r="E210" s="58">
        <v>536.9</v>
      </c>
    </row>
    <row r="211" spans="1:5" s="3" customFormat="1" ht="12.75" customHeight="1" x14ac:dyDescent="0.25">
      <c r="A211" s="159"/>
      <c r="B211" s="66" t="s">
        <v>19</v>
      </c>
      <c r="C211" s="158"/>
      <c r="D211" s="59">
        <v>5.0999999999999996</v>
      </c>
      <c r="E211" s="63"/>
    </row>
    <row r="212" spans="1:5" s="3" customFormat="1" ht="18" customHeight="1" x14ac:dyDescent="0.25">
      <c r="A212" s="154" t="s">
        <v>80</v>
      </c>
      <c r="B212" s="30" t="s">
        <v>81</v>
      </c>
      <c r="C212" s="61"/>
      <c r="D212" s="62">
        <f>SUM(D213)</f>
        <v>1801.3000000000002</v>
      </c>
      <c r="E212" s="62">
        <f>SUM(E213)</f>
        <v>1454.1</v>
      </c>
    </row>
    <row r="213" spans="1:5" s="3" customFormat="1" ht="27" x14ac:dyDescent="0.25">
      <c r="A213" s="155"/>
      <c r="B213" s="23" t="s">
        <v>73</v>
      </c>
      <c r="C213" s="51" t="s">
        <v>21</v>
      </c>
      <c r="D213" s="52">
        <f>SUM(D214:D220)</f>
        <v>1801.3000000000002</v>
      </c>
      <c r="E213" s="53">
        <f>SUM(E214:E220)</f>
        <v>1454.1</v>
      </c>
    </row>
    <row r="214" spans="1:5" s="3" customFormat="1" ht="12.75" customHeight="1" x14ac:dyDescent="0.25">
      <c r="A214" s="155"/>
      <c r="B214" s="65" t="s">
        <v>23</v>
      </c>
      <c r="C214" s="160"/>
      <c r="D214" s="105">
        <v>952.6</v>
      </c>
      <c r="E214" s="58">
        <v>920.9</v>
      </c>
    </row>
    <row r="215" spans="1:5" s="3" customFormat="1" ht="12.75" customHeight="1" x14ac:dyDescent="0.25">
      <c r="A215" s="155"/>
      <c r="B215" s="28" t="s">
        <v>17</v>
      </c>
      <c r="C215" s="160"/>
      <c r="D215" s="106">
        <v>52</v>
      </c>
      <c r="E215" s="58"/>
    </row>
    <row r="216" spans="1:5" s="3" customFormat="1" ht="12.75" customHeight="1" x14ac:dyDescent="0.25">
      <c r="A216" s="155"/>
      <c r="B216" s="65" t="s">
        <v>18</v>
      </c>
      <c r="C216" s="160"/>
      <c r="D216" s="107">
        <v>13.8</v>
      </c>
      <c r="E216" s="58">
        <v>8.5</v>
      </c>
    </row>
    <row r="217" spans="1:5" s="3" customFormat="1" ht="12.75" customHeight="1" x14ac:dyDescent="0.25">
      <c r="A217" s="155"/>
      <c r="B217" s="65" t="s">
        <v>151</v>
      </c>
      <c r="C217" s="160"/>
      <c r="D217" s="123">
        <v>1.2</v>
      </c>
      <c r="E217" s="58">
        <v>1.2</v>
      </c>
    </row>
    <row r="218" spans="1:5" s="3" customFormat="1" ht="12.75" customHeight="1" x14ac:dyDescent="0.25">
      <c r="A218" s="155"/>
      <c r="B218" s="65" t="s">
        <v>150</v>
      </c>
      <c r="C218" s="160"/>
      <c r="D218" s="123">
        <v>1</v>
      </c>
      <c r="E218" s="58">
        <v>1</v>
      </c>
    </row>
    <row r="219" spans="1:5" s="3" customFormat="1" ht="12.75" customHeight="1" x14ac:dyDescent="0.25">
      <c r="A219" s="155"/>
      <c r="B219" s="65" t="s">
        <v>13</v>
      </c>
      <c r="C219" s="160"/>
      <c r="D219" s="105">
        <v>765.3</v>
      </c>
      <c r="E219" s="58">
        <v>522.5</v>
      </c>
    </row>
    <row r="220" spans="1:5" s="3" customFormat="1" ht="12.75" customHeight="1" x14ac:dyDescent="0.25">
      <c r="A220" s="155"/>
      <c r="B220" s="66" t="s">
        <v>19</v>
      </c>
      <c r="C220" s="160"/>
      <c r="D220" s="108">
        <v>15.4</v>
      </c>
      <c r="E220" s="63"/>
    </row>
    <row r="221" spans="1:5" s="3" customFormat="1" ht="18" customHeight="1" x14ac:dyDescent="0.25">
      <c r="A221" s="154" t="s">
        <v>82</v>
      </c>
      <c r="B221" s="64" t="s">
        <v>83</v>
      </c>
      <c r="C221" s="109"/>
      <c r="D221" s="62">
        <f>SUM(D222)</f>
        <v>3109.1999999999994</v>
      </c>
      <c r="E221" s="62">
        <f>SUM(E222)</f>
        <v>2599.7999999999997</v>
      </c>
    </row>
    <row r="222" spans="1:5" s="3" customFormat="1" ht="27" x14ac:dyDescent="0.25">
      <c r="A222" s="155"/>
      <c r="B222" s="114" t="s">
        <v>73</v>
      </c>
      <c r="C222" s="51" t="s">
        <v>21</v>
      </c>
      <c r="D222" s="52">
        <f>SUM(D223:D229)</f>
        <v>3109.1999999999994</v>
      </c>
      <c r="E222" s="53">
        <f>SUM(E223:E229)</f>
        <v>2599.7999999999997</v>
      </c>
    </row>
    <row r="223" spans="1:5" s="3" customFormat="1" ht="12.75" customHeight="1" x14ac:dyDescent="0.25">
      <c r="A223" s="155"/>
      <c r="B223" s="65" t="s">
        <v>23</v>
      </c>
      <c r="C223" s="157"/>
      <c r="D223" s="98">
        <v>2072.9</v>
      </c>
      <c r="E223" s="58">
        <v>1986.6</v>
      </c>
    </row>
    <row r="224" spans="1:5" s="3" customFormat="1" ht="12.75" customHeight="1" x14ac:dyDescent="0.25">
      <c r="A224" s="155"/>
      <c r="B224" s="65" t="s">
        <v>42</v>
      </c>
      <c r="C224" s="157"/>
      <c r="D224" s="14">
        <v>134.69999999999999</v>
      </c>
      <c r="E224" s="96">
        <v>131.19999999999999</v>
      </c>
    </row>
    <row r="225" spans="1:5" s="3" customFormat="1" ht="12.75" customHeight="1" x14ac:dyDescent="0.25">
      <c r="A225" s="155"/>
      <c r="B225" s="111" t="s">
        <v>17</v>
      </c>
      <c r="C225" s="157"/>
      <c r="D225" s="55">
        <v>68</v>
      </c>
      <c r="E225" s="58"/>
    </row>
    <row r="226" spans="1:5" s="3" customFormat="1" ht="12.75" customHeight="1" x14ac:dyDescent="0.25">
      <c r="A226" s="155"/>
      <c r="B226" s="65" t="s">
        <v>18</v>
      </c>
      <c r="C226" s="157"/>
      <c r="D226" s="102">
        <v>23.2</v>
      </c>
      <c r="E226" s="58">
        <v>22.9</v>
      </c>
    </row>
    <row r="227" spans="1:5" s="3" customFormat="1" ht="12.75" customHeight="1" x14ac:dyDescent="0.25">
      <c r="A227" s="155"/>
      <c r="B227" s="65" t="s">
        <v>151</v>
      </c>
      <c r="C227" s="157"/>
      <c r="D227" s="55">
        <v>0.7</v>
      </c>
      <c r="E227" s="96">
        <v>0.7</v>
      </c>
    </row>
    <row r="228" spans="1:5" s="3" customFormat="1" ht="12.75" customHeight="1" x14ac:dyDescent="0.25">
      <c r="A228" s="155"/>
      <c r="B228" s="65" t="s">
        <v>13</v>
      </c>
      <c r="C228" s="157"/>
      <c r="D228" s="97">
        <v>806.1</v>
      </c>
      <c r="E228" s="58">
        <v>458.4</v>
      </c>
    </row>
    <row r="229" spans="1:5" s="3" customFormat="1" ht="12.75" customHeight="1" x14ac:dyDescent="0.25">
      <c r="A229" s="156"/>
      <c r="B229" s="66" t="s">
        <v>19</v>
      </c>
      <c r="C229" s="158"/>
      <c r="D229" s="59">
        <v>3.6</v>
      </c>
      <c r="E229" s="63"/>
    </row>
    <row r="230" spans="1:5" s="3" customFormat="1" ht="18" customHeight="1" x14ac:dyDescent="0.25">
      <c r="A230" s="154" t="s">
        <v>84</v>
      </c>
      <c r="B230" s="30" t="s">
        <v>85</v>
      </c>
      <c r="C230" s="61"/>
      <c r="D230" s="62">
        <f>SUM(D231)</f>
        <v>923.19999999999993</v>
      </c>
      <c r="E230" s="62">
        <f>SUM(E231)</f>
        <v>780.8</v>
      </c>
    </row>
    <row r="231" spans="1:5" s="3" customFormat="1" ht="27" x14ac:dyDescent="0.25">
      <c r="A231" s="155"/>
      <c r="B231" s="23" t="s">
        <v>73</v>
      </c>
      <c r="C231" s="51" t="s">
        <v>21</v>
      </c>
      <c r="D231" s="52">
        <f>SUM(D232:D237)</f>
        <v>923.19999999999993</v>
      </c>
      <c r="E231" s="53">
        <f>SUM(E232:E237)</f>
        <v>780.8</v>
      </c>
    </row>
    <row r="232" spans="1:5" s="3" customFormat="1" ht="12.75" customHeight="1" x14ac:dyDescent="0.25">
      <c r="A232" s="155"/>
      <c r="B232" s="65" t="s">
        <v>23</v>
      </c>
      <c r="C232" s="157"/>
      <c r="D232" s="57">
        <v>432.4</v>
      </c>
      <c r="E232" s="58">
        <v>417.8</v>
      </c>
    </row>
    <row r="233" spans="1:5" s="3" customFormat="1" ht="12.75" customHeight="1" x14ac:dyDescent="0.25">
      <c r="A233" s="155"/>
      <c r="B233" s="28" t="s">
        <v>17</v>
      </c>
      <c r="C233" s="157"/>
      <c r="D233" s="55">
        <v>16.399999999999999</v>
      </c>
      <c r="E233" s="58"/>
    </row>
    <row r="234" spans="1:5" s="3" customFormat="1" ht="12.75" customHeight="1" x14ac:dyDescent="0.25">
      <c r="A234" s="155"/>
      <c r="B234" s="65" t="s">
        <v>151</v>
      </c>
      <c r="C234" s="157"/>
      <c r="D234" s="55">
        <v>0.4</v>
      </c>
      <c r="E234" s="96">
        <v>0.4</v>
      </c>
    </row>
    <row r="235" spans="1:5" s="3" customFormat="1" ht="12.75" customHeight="1" x14ac:dyDescent="0.25">
      <c r="A235" s="155"/>
      <c r="B235" s="65" t="s">
        <v>150</v>
      </c>
      <c r="C235" s="157"/>
      <c r="D235" s="55">
        <v>23.7</v>
      </c>
      <c r="E235" s="96">
        <v>23.4</v>
      </c>
    </row>
    <row r="236" spans="1:5" s="3" customFormat="1" ht="12.75" customHeight="1" x14ac:dyDescent="0.25">
      <c r="A236" s="155"/>
      <c r="B236" s="65" t="s">
        <v>13</v>
      </c>
      <c r="C236" s="157"/>
      <c r="D236" s="97">
        <v>427.3</v>
      </c>
      <c r="E236" s="58">
        <v>339.2</v>
      </c>
    </row>
    <row r="237" spans="1:5" s="3" customFormat="1" ht="12.75" customHeight="1" x14ac:dyDescent="0.25">
      <c r="A237" s="155"/>
      <c r="B237" s="66" t="s">
        <v>19</v>
      </c>
      <c r="C237" s="158"/>
      <c r="D237" s="59">
        <v>23</v>
      </c>
      <c r="E237" s="63"/>
    </row>
    <row r="238" spans="1:5" s="3" customFormat="1" ht="18" customHeight="1" x14ac:dyDescent="0.25">
      <c r="A238" s="135" t="s">
        <v>86</v>
      </c>
      <c r="B238" s="64" t="s">
        <v>87</v>
      </c>
      <c r="C238" s="61"/>
      <c r="D238" s="62">
        <f>SUM(D239)</f>
        <v>1463.4</v>
      </c>
      <c r="E238" s="62">
        <f>SUM(E239)</f>
        <v>1211.5</v>
      </c>
    </row>
    <row r="239" spans="1:5" s="3" customFormat="1" ht="27" x14ac:dyDescent="0.25">
      <c r="A239" s="135"/>
      <c r="B239" s="114" t="s">
        <v>73</v>
      </c>
      <c r="C239" s="51" t="s">
        <v>21</v>
      </c>
      <c r="D239" s="52">
        <f>SUM(D240:D246)</f>
        <v>1463.4</v>
      </c>
      <c r="E239" s="53">
        <f>SUM(E240:E246)</f>
        <v>1211.5</v>
      </c>
    </row>
    <row r="240" spans="1:5" s="3" customFormat="1" ht="12.75" customHeight="1" x14ac:dyDescent="0.25">
      <c r="A240" s="135"/>
      <c r="B240" s="65" t="s">
        <v>23</v>
      </c>
      <c r="C240" s="157"/>
      <c r="D240" s="57">
        <v>765</v>
      </c>
      <c r="E240" s="58">
        <v>736</v>
      </c>
    </row>
    <row r="241" spans="1:5" s="3" customFormat="1" ht="12.75" customHeight="1" x14ac:dyDescent="0.25">
      <c r="A241" s="135"/>
      <c r="B241" s="111" t="s">
        <v>17</v>
      </c>
      <c r="C241" s="157"/>
      <c r="D241" s="57">
        <v>31</v>
      </c>
      <c r="E241" s="58"/>
    </row>
    <row r="242" spans="1:5" s="3" customFormat="1" ht="12.75" customHeight="1" x14ac:dyDescent="0.25">
      <c r="A242" s="135"/>
      <c r="B242" s="65" t="s">
        <v>18</v>
      </c>
      <c r="C242" s="157"/>
      <c r="D242" s="57">
        <v>7.6</v>
      </c>
      <c r="E242" s="58">
        <v>4.5</v>
      </c>
    </row>
    <row r="243" spans="1:5" s="3" customFormat="1" ht="12.75" customHeight="1" x14ac:dyDescent="0.25">
      <c r="A243" s="135"/>
      <c r="B243" s="65" t="s">
        <v>151</v>
      </c>
      <c r="C243" s="157"/>
      <c r="D243" s="57">
        <v>1.2</v>
      </c>
      <c r="E243" s="58">
        <v>1.2</v>
      </c>
    </row>
    <row r="244" spans="1:5" s="3" customFormat="1" ht="12.75" customHeight="1" x14ac:dyDescent="0.25">
      <c r="A244" s="135"/>
      <c r="B244" s="65" t="s">
        <v>150</v>
      </c>
      <c r="C244" s="157"/>
      <c r="D244" s="57">
        <v>36</v>
      </c>
      <c r="E244" s="58">
        <v>34.5</v>
      </c>
    </row>
    <row r="245" spans="1:5" s="3" customFormat="1" ht="12.75" customHeight="1" x14ac:dyDescent="0.25">
      <c r="A245" s="135"/>
      <c r="B245" s="65" t="s">
        <v>13</v>
      </c>
      <c r="C245" s="157"/>
      <c r="D245" s="57">
        <v>596.6</v>
      </c>
      <c r="E245" s="58">
        <v>435.3</v>
      </c>
    </row>
    <row r="246" spans="1:5" s="3" customFormat="1" ht="12.75" customHeight="1" x14ac:dyDescent="0.25">
      <c r="A246" s="135"/>
      <c r="B246" s="66" t="s">
        <v>19</v>
      </c>
      <c r="C246" s="158"/>
      <c r="D246" s="59">
        <v>26</v>
      </c>
      <c r="E246" s="60"/>
    </row>
    <row r="247" spans="1:5" s="3" customFormat="1" ht="18" customHeight="1" x14ac:dyDescent="0.25">
      <c r="A247" s="161" t="s">
        <v>88</v>
      </c>
      <c r="B247" s="64" t="s">
        <v>89</v>
      </c>
      <c r="C247" s="61"/>
      <c r="D247" s="62">
        <f>SUM(D248)</f>
        <v>1269.6000000000001</v>
      </c>
      <c r="E247" s="62">
        <f>SUM(E248)</f>
        <v>1003.1999999999999</v>
      </c>
    </row>
    <row r="248" spans="1:5" s="3" customFormat="1" ht="27" x14ac:dyDescent="0.25">
      <c r="A248" s="155"/>
      <c r="B248" s="23" t="s">
        <v>73</v>
      </c>
      <c r="C248" s="51" t="s">
        <v>21</v>
      </c>
      <c r="D248" s="52">
        <f>SUM(D249:D255)</f>
        <v>1269.6000000000001</v>
      </c>
      <c r="E248" s="53">
        <f>SUM(E249:E255)</f>
        <v>1003.1999999999999</v>
      </c>
    </row>
    <row r="249" spans="1:5" s="3" customFormat="1" ht="12.75" customHeight="1" x14ac:dyDescent="0.25">
      <c r="A249" s="155"/>
      <c r="B249" s="65" t="s">
        <v>23</v>
      </c>
      <c r="C249" s="157"/>
      <c r="D249" s="57">
        <v>729.8</v>
      </c>
      <c r="E249" s="58">
        <v>692.3</v>
      </c>
    </row>
    <row r="250" spans="1:5" s="3" customFormat="1" ht="12.75" customHeight="1" x14ac:dyDescent="0.25">
      <c r="A250" s="155"/>
      <c r="B250" s="28" t="s">
        <v>17</v>
      </c>
      <c r="C250" s="157"/>
      <c r="D250" s="57">
        <v>32</v>
      </c>
      <c r="E250" s="58"/>
    </row>
    <row r="251" spans="1:5" s="3" customFormat="1" ht="12.75" customHeight="1" x14ac:dyDescent="0.25">
      <c r="A251" s="155"/>
      <c r="B251" s="65" t="s">
        <v>18</v>
      </c>
      <c r="C251" s="157"/>
      <c r="D251" s="57">
        <v>2.1</v>
      </c>
      <c r="E251" s="58">
        <v>1.3</v>
      </c>
    </row>
    <row r="252" spans="1:5" s="3" customFormat="1" ht="12.75" customHeight="1" x14ac:dyDescent="0.25">
      <c r="A252" s="155"/>
      <c r="B252" s="65" t="s">
        <v>151</v>
      </c>
      <c r="C252" s="157"/>
      <c r="D252" s="57">
        <v>0.7</v>
      </c>
      <c r="E252" s="58">
        <v>0.7</v>
      </c>
    </row>
    <row r="253" spans="1:5" s="3" customFormat="1" ht="12.75" customHeight="1" x14ac:dyDescent="0.25">
      <c r="A253" s="155"/>
      <c r="B253" s="65" t="s">
        <v>150</v>
      </c>
      <c r="C253" s="157"/>
      <c r="D253" s="57">
        <v>9.4</v>
      </c>
      <c r="E253" s="58"/>
    </row>
    <row r="254" spans="1:5" s="3" customFormat="1" ht="12.75" customHeight="1" x14ac:dyDescent="0.25">
      <c r="A254" s="155"/>
      <c r="B254" s="65" t="s">
        <v>13</v>
      </c>
      <c r="C254" s="157"/>
      <c r="D254" s="67">
        <v>464.2</v>
      </c>
      <c r="E254" s="68">
        <v>308.89999999999998</v>
      </c>
    </row>
    <row r="255" spans="1:5" s="3" customFormat="1" ht="12.75" customHeight="1" x14ac:dyDescent="0.25">
      <c r="A255" s="155"/>
      <c r="B255" s="66" t="s">
        <v>19</v>
      </c>
      <c r="C255" s="158"/>
      <c r="D255" s="59">
        <v>31.4</v>
      </c>
      <c r="E255" s="60"/>
    </row>
    <row r="256" spans="1:5" s="3" customFormat="1" ht="18" customHeight="1" x14ac:dyDescent="0.25">
      <c r="A256" s="162" t="s">
        <v>90</v>
      </c>
      <c r="B256" s="30" t="s">
        <v>91</v>
      </c>
      <c r="C256" s="61"/>
      <c r="D256" s="62">
        <f>SUM(D257)</f>
        <v>1044.1999999999998</v>
      </c>
      <c r="E256" s="62">
        <f>SUM(E257)</f>
        <v>851.5</v>
      </c>
    </row>
    <row r="257" spans="1:5" s="3" customFormat="1" ht="27" x14ac:dyDescent="0.25">
      <c r="A257" s="159"/>
      <c r="B257" s="23" t="s">
        <v>73</v>
      </c>
      <c r="C257" s="51" t="s">
        <v>21</v>
      </c>
      <c r="D257" s="52">
        <f>SUM(D258:D263)</f>
        <v>1044.1999999999998</v>
      </c>
      <c r="E257" s="53">
        <f>SUM(E258:E263)</f>
        <v>851.5</v>
      </c>
    </row>
    <row r="258" spans="1:5" s="3" customFormat="1" ht="12.75" customHeight="1" x14ac:dyDescent="0.25">
      <c r="A258" s="159"/>
      <c r="B258" s="65" t="s">
        <v>23</v>
      </c>
      <c r="C258" s="157"/>
      <c r="D258" s="57">
        <v>542.4</v>
      </c>
      <c r="E258" s="58">
        <v>525.9</v>
      </c>
    </row>
    <row r="259" spans="1:5" s="3" customFormat="1" ht="12.75" customHeight="1" x14ac:dyDescent="0.25">
      <c r="A259" s="159"/>
      <c r="B259" s="28" t="s">
        <v>17</v>
      </c>
      <c r="C259" s="157"/>
      <c r="D259" s="57">
        <v>19.399999999999999</v>
      </c>
      <c r="E259" s="58"/>
    </row>
    <row r="260" spans="1:5" s="3" customFormat="1" ht="12.75" customHeight="1" x14ac:dyDescent="0.25">
      <c r="A260" s="159"/>
      <c r="B260" s="65" t="s">
        <v>151</v>
      </c>
      <c r="C260" s="157"/>
      <c r="D260" s="57">
        <v>0.1</v>
      </c>
      <c r="E260" s="58">
        <v>0.1</v>
      </c>
    </row>
    <row r="261" spans="1:5" s="3" customFormat="1" ht="12.75" customHeight="1" x14ac:dyDescent="0.25">
      <c r="A261" s="159"/>
      <c r="B261" s="65" t="s">
        <v>150</v>
      </c>
      <c r="C261" s="157"/>
      <c r="D261" s="57">
        <v>19.399999999999999</v>
      </c>
      <c r="E261" s="58">
        <v>19.100000000000001</v>
      </c>
    </row>
    <row r="262" spans="1:5" s="3" customFormat="1" ht="12.75" customHeight="1" x14ac:dyDescent="0.25">
      <c r="A262" s="159"/>
      <c r="B262" s="65" t="s">
        <v>13</v>
      </c>
      <c r="C262" s="157"/>
      <c r="D262" s="57">
        <v>462.4</v>
      </c>
      <c r="E262" s="58">
        <v>306.39999999999998</v>
      </c>
    </row>
    <row r="263" spans="1:5" s="3" customFormat="1" ht="12.75" customHeight="1" x14ac:dyDescent="0.25">
      <c r="A263" s="163"/>
      <c r="B263" s="66" t="s">
        <v>19</v>
      </c>
      <c r="C263" s="158"/>
      <c r="D263" s="59">
        <v>0.5</v>
      </c>
      <c r="E263" s="60"/>
    </row>
    <row r="264" spans="1:5" s="3" customFormat="1" ht="18" customHeight="1" x14ac:dyDescent="0.25">
      <c r="A264" s="135" t="s">
        <v>92</v>
      </c>
      <c r="B264" s="64" t="s">
        <v>93</v>
      </c>
      <c r="C264" s="61"/>
      <c r="D264" s="62">
        <f>SUM(D265)</f>
        <v>743.8</v>
      </c>
      <c r="E264" s="62">
        <f>SUM(E265)</f>
        <v>639.89999999999986</v>
      </c>
    </row>
    <row r="265" spans="1:5" s="3" customFormat="1" ht="27" x14ac:dyDescent="0.25">
      <c r="A265" s="135"/>
      <c r="B265" s="114" t="s">
        <v>73</v>
      </c>
      <c r="C265" s="51" t="s">
        <v>21</v>
      </c>
      <c r="D265" s="52">
        <f>SUM(D266:D272)</f>
        <v>743.8</v>
      </c>
      <c r="E265" s="53">
        <f>SUM(E266:E272)</f>
        <v>639.89999999999986</v>
      </c>
    </row>
    <row r="266" spans="1:5" s="3" customFormat="1" ht="12.75" customHeight="1" x14ac:dyDescent="0.25">
      <c r="A266" s="135"/>
      <c r="B266" s="65" t="s">
        <v>23</v>
      </c>
      <c r="C266" s="157"/>
      <c r="D266" s="57">
        <v>296.39999999999998</v>
      </c>
      <c r="E266" s="58">
        <v>286.2</v>
      </c>
    </row>
    <row r="267" spans="1:5" s="3" customFormat="1" ht="12.75" customHeight="1" x14ac:dyDescent="0.25">
      <c r="A267" s="135"/>
      <c r="B267" s="111" t="s">
        <v>17</v>
      </c>
      <c r="C267" s="157"/>
      <c r="D267" s="57">
        <v>16</v>
      </c>
      <c r="E267" s="58"/>
    </row>
    <row r="268" spans="1:5" s="3" customFormat="1" ht="12.75" customHeight="1" x14ac:dyDescent="0.25">
      <c r="A268" s="135"/>
      <c r="B268" s="65" t="s">
        <v>33</v>
      </c>
      <c r="C268" s="157"/>
      <c r="D268" s="57">
        <v>1.4</v>
      </c>
      <c r="E268" s="58">
        <v>1.4</v>
      </c>
    </row>
    <row r="269" spans="1:5" s="3" customFormat="1" ht="12.75" customHeight="1" x14ac:dyDescent="0.25">
      <c r="A269" s="135"/>
      <c r="B269" s="65" t="s">
        <v>151</v>
      </c>
      <c r="C269" s="157"/>
      <c r="D269" s="57">
        <v>0.9</v>
      </c>
      <c r="E269" s="58">
        <v>0.9</v>
      </c>
    </row>
    <row r="270" spans="1:5" s="3" customFormat="1" ht="12.75" customHeight="1" x14ac:dyDescent="0.25">
      <c r="A270" s="135"/>
      <c r="B270" s="65" t="s">
        <v>150</v>
      </c>
      <c r="C270" s="157"/>
      <c r="D270" s="57">
        <v>8.1</v>
      </c>
      <c r="E270" s="58">
        <v>7.5</v>
      </c>
    </row>
    <row r="271" spans="1:5" s="3" customFormat="1" ht="12.75" customHeight="1" x14ac:dyDescent="0.25">
      <c r="A271" s="135"/>
      <c r="B271" s="65" t="s">
        <v>13</v>
      </c>
      <c r="C271" s="157"/>
      <c r="D271" s="57">
        <v>400.3</v>
      </c>
      <c r="E271" s="58">
        <v>343.9</v>
      </c>
    </row>
    <row r="272" spans="1:5" s="3" customFormat="1" ht="12.75" customHeight="1" x14ac:dyDescent="0.25">
      <c r="A272" s="135"/>
      <c r="B272" s="66" t="s">
        <v>19</v>
      </c>
      <c r="C272" s="158"/>
      <c r="D272" s="59">
        <v>20.7</v>
      </c>
      <c r="E272" s="60"/>
    </row>
    <row r="273" spans="1:5" s="3" customFormat="1" ht="18" customHeight="1" x14ac:dyDescent="0.25">
      <c r="A273" s="135" t="s">
        <v>94</v>
      </c>
      <c r="B273" s="64" t="s">
        <v>95</v>
      </c>
      <c r="C273" s="61"/>
      <c r="D273" s="62">
        <f>SUM(D274)</f>
        <v>1555.8000000000002</v>
      </c>
      <c r="E273" s="62">
        <f>SUM(E274)</f>
        <v>1287.9000000000001</v>
      </c>
    </row>
    <row r="274" spans="1:5" s="3" customFormat="1" ht="27" x14ac:dyDescent="0.25">
      <c r="A274" s="135"/>
      <c r="B274" s="114" t="s">
        <v>73</v>
      </c>
      <c r="C274" s="51" t="s">
        <v>21</v>
      </c>
      <c r="D274" s="52">
        <f>SUM(D275:D281)</f>
        <v>1555.8000000000002</v>
      </c>
      <c r="E274" s="53">
        <f>SUM(E275:E281)</f>
        <v>1287.9000000000001</v>
      </c>
    </row>
    <row r="275" spans="1:5" s="3" customFormat="1" ht="12.75" customHeight="1" x14ac:dyDescent="0.25">
      <c r="A275" s="135"/>
      <c r="B275" s="65" t="s">
        <v>23</v>
      </c>
      <c r="C275" s="157"/>
      <c r="D275" s="57">
        <v>648.20000000000005</v>
      </c>
      <c r="E275" s="58">
        <v>624.9</v>
      </c>
    </row>
    <row r="276" spans="1:5" s="3" customFormat="1" ht="12.75" customHeight="1" x14ac:dyDescent="0.25">
      <c r="A276" s="135"/>
      <c r="B276" s="111" t="s">
        <v>17</v>
      </c>
      <c r="C276" s="157"/>
      <c r="D276" s="57">
        <v>29</v>
      </c>
      <c r="E276" s="58"/>
    </row>
    <row r="277" spans="1:5" s="3" customFormat="1" ht="12.75" customHeight="1" x14ac:dyDescent="0.25">
      <c r="A277" s="135"/>
      <c r="B277" s="65" t="s">
        <v>33</v>
      </c>
      <c r="C277" s="157"/>
      <c r="D277" s="57">
        <v>0.7</v>
      </c>
      <c r="E277" s="58">
        <v>0.7</v>
      </c>
    </row>
    <row r="278" spans="1:5" s="3" customFormat="1" ht="12.75" customHeight="1" x14ac:dyDescent="0.25">
      <c r="A278" s="135"/>
      <c r="B278" s="65" t="s">
        <v>151</v>
      </c>
      <c r="C278" s="157"/>
      <c r="D278" s="57">
        <v>2.7</v>
      </c>
      <c r="E278" s="58">
        <v>2.7</v>
      </c>
    </row>
    <row r="279" spans="1:5" s="3" customFormat="1" ht="12.75" customHeight="1" x14ac:dyDescent="0.25">
      <c r="A279" s="135"/>
      <c r="B279" s="65" t="s">
        <v>150</v>
      </c>
      <c r="C279" s="157"/>
      <c r="D279" s="57">
        <v>40.5</v>
      </c>
      <c r="E279" s="58">
        <v>39.700000000000003</v>
      </c>
    </row>
    <row r="280" spans="1:5" s="3" customFormat="1" ht="12.75" customHeight="1" x14ac:dyDescent="0.25">
      <c r="A280" s="135"/>
      <c r="B280" s="65" t="s">
        <v>13</v>
      </c>
      <c r="C280" s="157"/>
      <c r="D280" s="57">
        <v>745.7</v>
      </c>
      <c r="E280" s="58">
        <v>619.9</v>
      </c>
    </row>
    <row r="281" spans="1:5" s="3" customFormat="1" ht="12.75" customHeight="1" x14ac:dyDescent="0.25">
      <c r="A281" s="135"/>
      <c r="B281" s="66" t="s">
        <v>19</v>
      </c>
      <c r="C281" s="158"/>
      <c r="D281" s="59">
        <v>89</v>
      </c>
      <c r="E281" s="60"/>
    </row>
    <row r="282" spans="1:5" s="3" customFormat="1" ht="18" customHeight="1" x14ac:dyDescent="0.25">
      <c r="A282" s="135" t="s">
        <v>96</v>
      </c>
      <c r="B282" s="64" t="s">
        <v>97</v>
      </c>
      <c r="C282" s="61"/>
      <c r="D282" s="62">
        <f>SUM(D283)</f>
        <v>735.99999999999989</v>
      </c>
      <c r="E282" s="62">
        <f>SUM(E283)</f>
        <v>634.5</v>
      </c>
    </row>
    <row r="283" spans="1:5" s="3" customFormat="1" ht="27" x14ac:dyDescent="0.25">
      <c r="A283" s="135"/>
      <c r="B283" s="114" t="s">
        <v>73</v>
      </c>
      <c r="C283" s="51" t="s">
        <v>21</v>
      </c>
      <c r="D283" s="52">
        <f t="shared" ref="D283:E283" si="51">SUM(D284:D289)</f>
        <v>735.99999999999989</v>
      </c>
      <c r="E283" s="53">
        <f t="shared" si="51"/>
        <v>634.5</v>
      </c>
    </row>
    <row r="284" spans="1:5" s="3" customFormat="1" ht="12.75" customHeight="1" x14ac:dyDescent="0.25">
      <c r="A284" s="135"/>
      <c r="B284" s="65" t="s">
        <v>23</v>
      </c>
      <c r="C284" s="157"/>
      <c r="D284" s="57">
        <v>193.2</v>
      </c>
      <c r="E284" s="58">
        <v>185.6</v>
      </c>
    </row>
    <row r="285" spans="1:5" s="3" customFormat="1" ht="12.75" customHeight="1" x14ac:dyDescent="0.25">
      <c r="A285" s="135"/>
      <c r="B285" s="111" t="s">
        <v>17</v>
      </c>
      <c r="C285" s="157"/>
      <c r="D285" s="57">
        <v>7</v>
      </c>
      <c r="E285" s="58"/>
    </row>
    <row r="286" spans="1:5" s="3" customFormat="1" ht="12.75" customHeight="1" x14ac:dyDescent="0.25">
      <c r="A286" s="135"/>
      <c r="B286" s="65" t="s">
        <v>151</v>
      </c>
      <c r="C286" s="157"/>
      <c r="D286" s="57">
        <v>1.2</v>
      </c>
      <c r="E286" s="58">
        <v>1.2</v>
      </c>
    </row>
    <row r="287" spans="1:5" s="3" customFormat="1" ht="12.75" customHeight="1" x14ac:dyDescent="0.25">
      <c r="A287" s="135"/>
      <c r="B287" s="65" t="s">
        <v>150</v>
      </c>
      <c r="C287" s="157"/>
      <c r="D287" s="57">
        <v>12.2</v>
      </c>
      <c r="E287" s="58">
        <v>12</v>
      </c>
    </row>
    <row r="288" spans="1:5" s="3" customFormat="1" ht="12.75" customHeight="1" x14ac:dyDescent="0.25">
      <c r="A288" s="135"/>
      <c r="B288" s="65" t="s">
        <v>13</v>
      </c>
      <c r="C288" s="157"/>
      <c r="D288" s="57">
        <v>499</v>
      </c>
      <c r="E288" s="58">
        <v>435.7</v>
      </c>
    </row>
    <row r="289" spans="1:5" s="3" customFormat="1" ht="12.75" customHeight="1" x14ac:dyDescent="0.25">
      <c r="A289" s="135"/>
      <c r="B289" s="66" t="s">
        <v>19</v>
      </c>
      <c r="C289" s="158"/>
      <c r="D289" s="59">
        <v>23.4</v>
      </c>
      <c r="E289" s="60"/>
    </row>
    <row r="290" spans="1:5" s="3" customFormat="1" ht="18" customHeight="1" x14ac:dyDescent="0.25">
      <c r="A290" s="135" t="s">
        <v>98</v>
      </c>
      <c r="B290" s="64" t="s">
        <v>99</v>
      </c>
      <c r="C290" s="61"/>
      <c r="D290" s="62">
        <f>SUM(D291)</f>
        <v>1184.2999999999997</v>
      </c>
      <c r="E290" s="62">
        <f>SUM(E291)</f>
        <v>971.3</v>
      </c>
    </row>
    <row r="291" spans="1:5" s="3" customFormat="1" ht="27" x14ac:dyDescent="0.25">
      <c r="A291" s="135"/>
      <c r="B291" s="114" t="s">
        <v>73</v>
      </c>
      <c r="C291" s="51" t="s">
        <v>21</v>
      </c>
      <c r="D291" s="52">
        <f>SUM(D292:D299)</f>
        <v>1184.2999999999997</v>
      </c>
      <c r="E291" s="53">
        <f>SUM(E292:E299)</f>
        <v>971.3</v>
      </c>
    </row>
    <row r="292" spans="1:5" s="3" customFormat="1" ht="12.75" customHeight="1" x14ac:dyDescent="0.25">
      <c r="A292" s="135"/>
      <c r="B292" s="65" t="s">
        <v>23</v>
      </c>
      <c r="C292" s="157"/>
      <c r="D292" s="57">
        <v>393.7</v>
      </c>
      <c r="E292" s="58">
        <v>381.7</v>
      </c>
    </row>
    <row r="293" spans="1:5" s="3" customFormat="1" ht="12.75" customHeight="1" x14ac:dyDescent="0.25">
      <c r="A293" s="135"/>
      <c r="B293" s="111" t="s">
        <v>17</v>
      </c>
      <c r="C293" s="157"/>
      <c r="D293" s="57">
        <v>8.4</v>
      </c>
      <c r="E293" s="58"/>
    </row>
    <row r="294" spans="1:5" s="3" customFormat="1" ht="12.75" customHeight="1" x14ac:dyDescent="0.25">
      <c r="A294" s="135"/>
      <c r="B294" s="65" t="s">
        <v>18</v>
      </c>
      <c r="C294" s="157"/>
      <c r="D294" s="57">
        <v>27.3</v>
      </c>
      <c r="E294" s="58">
        <v>16.399999999999999</v>
      </c>
    </row>
    <row r="295" spans="1:5" s="3" customFormat="1" ht="12.75" customHeight="1" x14ac:dyDescent="0.25">
      <c r="A295" s="135"/>
      <c r="B295" s="65" t="s">
        <v>33</v>
      </c>
      <c r="C295" s="157"/>
      <c r="D295" s="57">
        <v>2.2000000000000002</v>
      </c>
      <c r="E295" s="58">
        <v>2.2000000000000002</v>
      </c>
    </row>
    <row r="296" spans="1:5" s="3" customFormat="1" ht="12.75" customHeight="1" x14ac:dyDescent="0.25">
      <c r="A296" s="135"/>
      <c r="B296" s="65" t="s">
        <v>151</v>
      </c>
      <c r="C296" s="157"/>
      <c r="D296" s="57">
        <v>2.5</v>
      </c>
      <c r="E296" s="58">
        <v>2.5</v>
      </c>
    </row>
    <row r="297" spans="1:5" s="3" customFormat="1" ht="12.75" customHeight="1" x14ac:dyDescent="0.25">
      <c r="A297" s="135"/>
      <c r="B297" s="65" t="s">
        <v>150</v>
      </c>
      <c r="C297" s="157"/>
      <c r="D297" s="57">
        <v>3.7</v>
      </c>
      <c r="E297" s="58">
        <v>3.4</v>
      </c>
    </row>
    <row r="298" spans="1:5" s="3" customFormat="1" ht="12.75" customHeight="1" x14ac:dyDescent="0.25">
      <c r="A298" s="135"/>
      <c r="B298" s="65" t="s">
        <v>13</v>
      </c>
      <c r="C298" s="157"/>
      <c r="D298" s="57">
        <v>701.4</v>
      </c>
      <c r="E298" s="58">
        <v>565.1</v>
      </c>
    </row>
    <row r="299" spans="1:5" s="3" customFormat="1" ht="12.75" customHeight="1" x14ac:dyDescent="0.25">
      <c r="A299" s="135"/>
      <c r="B299" s="66" t="s">
        <v>19</v>
      </c>
      <c r="C299" s="158"/>
      <c r="D299" s="59">
        <v>45.1</v>
      </c>
      <c r="E299" s="60"/>
    </row>
    <row r="300" spans="1:5" s="3" customFormat="1" ht="18" customHeight="1" x14ac:dyDescent="0.25">
      <c r="A300" s="135" t="s">
        <v>100</v>
      </c>
      <c r="B300" s="64" t="s">
        <v>101</v>
      </c>
      <c r="C300" s="61"/>
      <c r="D300" s="62">
        <f>SUM(D301)</f>
        <v>626.80000000000007</v>
      </c>
      <c r="E300" s="62">
        <f>SUM(E301)</f>
        <v>526.20000000000005</v>
      </c>
    </row>
    <row r="301" spans="1:5" s="3" customFormat="1" ht="27" x14ac:dyDescent="0.25">
      <c r="A301" s="135"/>
      <c r="B301" s="114" t="s">
        <v>73</v>
      </c>
      <c r="C301" s="51" t="s">
        <v>21</v>
      </c>
      <c r="D301" s="52">
        <f>SUM(D302:D309)</f>
        <v>626.80000000000007</v>
      </c>
      <c r="E301" s="53">
        <f>SUM(E302:E309)</f>
        <v>526.20000000000005</v>
      </c>
    </row>
    <row r="302" spans="1:5" s="3" customFormat="1" ht="12.75" customHeight="1" x14ac:dyDescent="0.25">
      <c r="A302" s="135"/>
      <c r="B302" s="65" t="s">
        <v>23</v>
      </c>
      <c r="C302" s="157"/>
      <c r="D302" s="57">
        <v>181.4</v>
      </c>
      <c r="E302" s="58">
        <v>175.2</v>
      </c>
    </row>
    <row r="303" spans="1:5" s="3" customFormat="1" ht="12.75" customHeight="1" x14ac:dyDescent="0.25">
      <c r="A303" s="135"/>
      <c r="B303" s="111" t="s">
        <v>17</v>
      </c>
      <c r="C303" s="157"/>
      <c r="D303" s="57">
        <v>3</v>
      </c>
      <c r="E303" s="58"/>
    </row>
    <row r="304" spans="1:5" s="3" customFormat="1" ht="12.75" customHeight="1" x14ac:dyDescent="0.25">
      <c r="A304" s="135"/>
      <c r="B304" s="65" t="s">
        <v>18</v>
      </c>
      <c r="C304" s="157"/>
      <c r="D304" s="57">
        <v>18.3</v>
      </c>
      <c r="E304" s="58">
        <v>11.4</v>
      </c>
    </row>
    <row r="305" spans="1:5" s="3" customFormat="1" ht="12.75" customHeight="1" x14ac:dyDescent="0.25">
      <c r="A305" s="135"/>
      <c r="B305" s="65" t="s">
        <v>33</v>
      </c>
      <c r="C305" s="157"/>
      <c r="D305" s="57">
        <v>0.7</v>
      </c>
      <c r="E305" s="58">
        <v>0.6</v>
      </c>
    </row>
    <row r="306" spans="1:5" s="3" customFormat="1" ht="12.75" customHeight="1" x14ac:dyDescent="0.25">
      <c r="A306" s="135"/>
      <c r="B306" s="65" t="s">
        <v>151</v>
      </c>
      <c r="C306" s="157"/>
      <c r="D306" s="57">
        <v>0.8</v>
      </c>
      <c r="E306" s="58">
        <v>0.8</v>
      </c>
    </row>
    <row r="307" spans="1:5" s="3" customFormat="1" ht="12.75" customHeight="1" x14ac:dyDescent="0.25">
      <c r="A307" s="135"/>
      <c r="B307" s="65" t="s">
        <v>150</v>
      </c>
      <c r="C307" s="157"/>
      <c r="D307" s="57">
        <v>2.8</v>
      </c>
      <c r="E307" s="58">
        <v>2.8</v>
      </c>
    </row>
    <row r="308" spans="1:5" s="3" customFormat="1" ht="12.75" customHeight="1" x14ac:dyDescent="0.25">
      <c r="A308" s="135"/>
      <c r="B308" s="65" t="s">
        <v>13</v>
      </c>
      <c r="C308" s="157"/>
      <c r="D308" s="57">
        <v>400.7</v>
      </c>
      <c r="E308" s="58">
        <v>335.4</v>
      </c>
    </row>
    <row r="309" spans="1:5" s="3" customFormat="1" ht="12.75" customHeight="1" x14ac:dyDescent="0.25">
      <c r="A309" s="135"/>
      <c r="B309" s="66" t="s">
        <v>19</v>
      </c>
      <c r="C309" s="158"/>
      <c r="D309" s="59">
        <v>19.100000000000001</v>
      </c>
      <c r="E309" s="60"/>
    </row>
    <row r="310" spans="1:5" s="3" customFormat="1" ht="18" customHeight="1" x14ac:dyDescent="0.25">
      <c r="A310" s="135" t="s">
        <v>102</v>
      </c>
      <c r="B310" s="64" t="s">
        <v>103</v>
      </c>
      <c r="C310" s="61"/>
      <c r="D310" s="62">
        <f>SUM(D311)</f>
        <v>656.69999999999993</v>
      </c>
      <c r="E310" s="62">
        <f>SUM(E311)</f>
        <v>544.70000000000005</v>
      </c>
    </row>
    <row r="311" spans="1:5" s="3" customFormat="1" ht="27" x14ac:dyDescent="0.25">
      <c r="A311" s="135"/>
      <c r="B311" s="114" t="s">
        <v>73</v>
      </c>
      <c r="C311" s="51" t="s">
        <v>21</v>
      </c>
      <c r="D311" s="52">
        <f>SUM(D312:D319)</f>
        <v>656.69999999999993</v>
      </c>
      <c r="E311" s="53">
        <f>SUM(E312:E319)</f>
        <v>544.70000000000005</v>
      </c>
    </row>
    <row r="312" spans="1:5" s="3" customFormat="1" ht="12.75" customHeight="1" x14ac:dyDescent="0.25">
      <c r="A312" s="135"/>
      <c r="B312" s="65" t="s">
        <v>23</v>
      </c>
      <c r="C312" s="164"/>
      <c r="D312" s="57">
        <v>258</v>
      </c>
      <c r="E312" s="58">
        <v>248.9</v>
      </c>
    </row>
    <row r="313" spans="1:5" s="3" customFormat="1" ht="12.75" customHeight="1" x14ac:dyDescent="0.25">
      <c r="A313" s="135"/>
      <c r="B313" s="111" t="s">
        <v>17</v>
      </c>
      <c r="C313" s="164"/>
      <c r="D313" s="57">
        <v>6.2</v>
      </c>
      <c r="E313" s="58"/>
    </row>
    <row r="314" spans="1:5" s="3" customFormat="1" ht="12.75" customHeight="1" x14ac:dyDescent="0.25">
      <c r="A314" s="135"/>
      <c r="B314" s="65" t="s">
        <v>18</v>
      </c>
      <c r="C314" s="164"/>
      <c r="D314" s="57">
        <v>4.2</v>
      </c>
      <c r="E314" s="58">
        <v>2.6</v>
      </c>
    </row>
    <row r="315" spans="1:5" s="3" customFormat="1" ht="12.75" customHeight="1" x14ac:dyDescent="0.25">
      <c r="A315" s="135"/>
      <c r="B315" s="65" t="s">
        <v>33</v>
      </c>
      <c r="C315" s="164"/>
      <c r="D315" s="57">
        <v>1.5</v>
      </c>
      <c r="E315" s="58">
        <v>1.5</v>
      </c>
    </row>
    <row r="316" spans="1:5" s="3" customFormat="1" ht="12.75" customHeight="1" x14ac:dyDescent="0.25">
      <c r="A316" s="135"/>
      <c r="B316" s="65" t="s">
        <v>151</v>
      </c>
      <c r="C316" s="164"/>
      <c r="D316" s="57">
        <v>1.5</v>
      </c>
      <c r="E316" s="58">
        <v>1.5</v>
      </c>
    </row>
    <row r="317" spans="1:5" s="3" customFormat="1" ht="12.75" customHeight="1" x14ac:dyDescent="0.25">
      <c r="A317" s="135"/>
      <c r="B317" s="65" t="s">
        <v>150</v>
      </c>
      <c r="C317" s="164"/>
      <c r="D317" s="57">
        <v>0.5</v>
      </c>
      <c r="E317" s="58"/>
    </row>
    <row r="318" spans="1:5" s="3" customFormat="1" ht="12.75" customHeight="1" x14ac:dyDescent="0.25">
      <c r="A318" s="135"/>
      <c r="B318" s="65" t="s">
        <v>13</v>
      </c>
      <c r="C318" s="164"/>
      <c r="D318" s="57">
        <v>355.5</v>
      </c>
      <c r="E318" s="58">
        <v>290.2</v>
      </c>
    </row>
    <row r="319" spans="1:5" s="3" customFormat="1" ht="12.75" customHeight="1" x14ac:dyDescent="0.25">
      <c r="A319" s="135"/>
      <c r="B319" s="66" t="s">
        <v>19</v>
      </c>
      <c r="C319" s="165"/>
      <c r="D319" s="59">
        <v>29.3</v>
      </c>
      <c r="E319" s="60"/>
    </row>
    <row r="320" spans="1:5" s="3" customFormat="1" ht="18" customHeight="1" x14ac:dyDescent="0.25">
      <c r="A320" s="135" t="s">
        <v>104</v>
      </c>
      <c r="B320" s="64" t="s">
        <v>105</v>
      </c>
      <c r="C320" s="61"/>
      <c r="D320" s="62">
        <f>SUM(D321)</f>
        <v>1246.5999999999999</v>
      </c>
      <c r="E320" s="62">
        <f>SUM(E321)</f>
        <v>901.59999999999991</v>
      </c>
    </row>
    <row r="321" spans="1:5" s="3" customFormat="1" ht="30.75" customHeight="1" x14ac:dyDescent="0.25">
      <c r="A321" s="135"/>
      <c r="B321" s="114" t="s">
        <v>73</v>
      </c>
      <c r="C321" s="51" t="s">
        <v>21</v>
      </c>
      <c r="D321" s="52">
        <f>SUM(D322:D327)</f>
        <v>1246.5999999999999</v>
      </c>
      <c r="E321" s="53">
        <f>SUM(E322:E327)</f>
        <v>901.59999999999991</v>
      </c>
    </row>
    <row r="322" spans="1:5" s="3" customFormat="1" ht="12.75" customHeight="1" x14ac:dyDescent="0.25">
      <c r="A322" s="135"/>
      <c r="B322" s="65" t="s">
        <v>23</v>
      </c>
      <c r="C322" s="164"/>
      <c r="D322" s="57">
        <v>423.5</v>
      </c>
      <c r="E322" s="58">
        <v>402.6</v>
      </c>
    </row>
    <row r="323" spans="1:5" s="3" customFormat="1" ht="12.75" customHeight="1" x14ac:dyDescent="0.25">
      <c r="A323" s="135"/>
      <c r="B323" s="111" t="s">
        <v>17</v>
      </c>
      <c r="C323" s="164"/>
      <c r="D323" s="57">
        <v>12</v>
      </c>
      <c r="E323" s="58"/>
    </row>
    <row r="324" spans="1:5" s="3" customFormat="1" ht="12.75" customHeight="1" x14ac:dyDescent="0.25">
      <c r="A324" s="135"/>
      <c r="B324" s="65" t="s">
        <v>151</v>
      </c>
      <c r="C324" s="164"/>
      <c r="D324" s="57">
        <v>2.7</v>
      </c>
      <c r="E324" s="58">
        <v>2.7</v>
      </c>
    </row>
    <row r="325" spans="1:5" s="3" customFormat="1" ht="12.75" customHeight="1" x14ac:dyDescent="0.25">
      <c r="A325" s="135"/>
      <c r="B325" s="65" t="s">
        <v>150</v>
      </c>
      <c r="C325" s="164"/>
      <c r="D325" s="57">
        <v>8</v>
      </c>
      <c r="E325" s="58">
        <v>7.9</v>
      </c>
    </row>
    <row r="326" spans="1:5" s="3" customFormat="1" ht="12.75" customHeight="1" x14ac:dyDescent="0.25">
      <c r="A326" s="135"/>
      <c r="B326" s="65" t="s">
        <v>13</v>
      </c>
      <c r="C326" s="164"/>
      <c r="D326" s="57">
        <v>731.8</v>
      </c>
      <c r="E326" s="58">
        <v>488.4</v>
      </c>
    </row>
    <row r="327" spans="1:5" s="3" customFormat="1" ht="12.75" customHeight="1" x14ac:dyDescent="0.25">
      <c r="A327" s="135"/>
      <c r="B327" s="66" t="s">
        <v>19</v>
      </c>
      <c r="C327" s="165"/>
      <c r="D327" s="59">
        <v>68.599999999999994</v>
      </c>
      <c r="E327" s="60"/>
    </row>
    <row r="328" spans="1:5" s="3" customFormat="1" ht="18" customHeight="1" x14ac:dyDescent="0.25">
      <c r="A328" s="167" t="s">
        <v>106</v>
      </c>
      <c r="B328" s="30" t="s">
        <v>107</v>
      </c>
      <c r="C328" s="61"/>
      <c r="D328" s="69">
        <f t="shared" ref="D328:E328" si="52">SUM(D329+D334)</f>
        <v>689.4</v>
      </c>
      <c r="E328" s="62">
        <f t="shared" si="52"/>
        <v>505</v>
      </c>
    </row>
    <row r="329" spans="1:5" s="3" customFormat="1" ht="30.75" customHeight="1" x14ac:dyDescent="0.25">
      <c r="A329" s="167"/>
      <c r="B329" s="70" t="s">
        <v>108</v>
      </c>
      <c r="C329" s="51" t="s">
        <v>21</v>
      </c>
      <c r="D329" s="52">
        <f t="shared" ref="D329:E329" si="53">SUM(D330:D333)</f>
        <v>654.4</v>
      </c>
      <c r="E329" s="53">
        <f t="shared" si="53"/>
        <v>500.1</v>
      </c>
    </row>
    <row r="330" spans="1:5" s="3" customFormat="1" ht="12.75" customHeight="1" x14ac:dyDescent="0.25">
      <c r="A330" s="151"/>
      <c r="B330" s="17" t="s">
        <v>23</v>
      </c>
      <c r="C330" s="18"/>
      <c r="D330" s="71">
        <v>143.5</v>
      </c>
      <c r="E330" s="71">
        <v>141.4</v>
      </c>
    </row>
    <row r="331" spans="1:5" s="3" customFormat="1" ht="12.75" customHeight="1" x14ac:dyDescent="0.25">
      <c r="A331" s="151"/>
      <c r="B331" s="20" t="s">
        <v>18</v>
      </c>
      <c r="C331" s="18"/>
      <c r="D331" s="71">
        <v>24.9</v>
      </c>
      <c r="E331" s="71">
        <v>24.6</v>
      </c>
    </row>
    <row r="332" spans="1:5" s="3" customFormat="1" ht="12.75" customHeight="1" x14ac:dyDescent="0.25">
      <c r="A332" s="151"/>
      <c r="B332" s="20" t="s">
        <v>13</v>
      </c>
      <c r="C332" s="157"/>
      <c r="D332" s="72">
        <v>451</v>
      </c>
      <c r="E332" s="71">
        <v>334.1</v>
      </c>
    </row>
    <row r="333" spans="1:5" s="3" customFormat="1" ht="12.75" customHeight="1" x14ac:dyDescent="0.25">
      <c r="A333" s="151"/>
      <c r="B333" s="22" t="s">
        <v>19</v>
      </c>
      <c r="C333" s="158"/>
      <c r="D333" s="57">
        <v>35</v>
      </c>
      <c r="E333" s="73"/>
    </row>
    <row r="334" spans="1:5" s="3" customFormat="1" ht="15" customHeight="1" x14ac:dyDescent="0.25">
      <c r="A334" s="167"/>
      <c r="B334" s="9" t="s">
        <v>24</v>
      </c>
      <c r="C334" s="51" t="s">
        <v>25</v>
      </c>
      <c r="D334" s="52">
        <f t="shared" ref="D334:E334" si="54">SUM(D335)</f>
        <v>35</v>
      </c>
      <c r="E334" s="53">
        <f t="shared" si="54"/>
        <v>4.9000000000000004</v>
      </c>
    </row>
    <row r="335" spans="1:5" s="3" customFormat="1" ht="12.75" customHeight="1" x14ac:dyDescent="0.25">
      <c r="A335" s="148"/>
      <c r="B335" s="35" t="s">
        <v>13</v>
      </c>
      <c r="C335" s="74"/>
      <c r="D335" s="59">
        <v>35</v>
      </c>
      <c r="E335" s="60">
        <v>4.9000000000000004</v>
      </c>
    </row>
    <row r="336" spans="1:5" s="3" customFormat="1" ht="18" customHeight="1" x14ac:dyDescent="0.25">
      <c r="A336" s="143" t="s">
        <v>109</v>
      </c>
      <c r="B336" s="75" t="s">
        <v>110</v>
      </c>
      <c r="C336" s="49"/>
      <c r="D336" s="69">
        <f t="shared" ref="D336:E336" si="55">SUM(D337)</f>
        <v>629.40000000000009</v>
      </c>
      <c r="E336" s="62">
        <f t="shared" si="55"/>
        <v>557.4</v>
      </c>
    </row>
    <row r="337" spans="1:5" s="3" customFormat="1" ht="30.75" customHeight="1" x14ac:dyDescent="0.25">
      <c r="A337" s="144"/>
      <c r="B337" s="23" t="s">
        <v>108</v>
      </c>
      <c r="C337" s="51" t="s">
        <v>21</v>
      </c>
      <c r="D337" s="52">
        <f t="shared" ref="D337:E337" si="56">SUM(D338:D341)</f>
        <v>629.40000000000009</v>
      </c>
      <c r="E337" s="53">
        <f t="shared" si="56"/>
        <v>557.4</v>
      </c>
    </row>
    <row r="338" spans="1:5" s="3" customFormat="1" ht="12.75" customHeight="1" x14ac:dyDescent="0.25">
      <c r="A338" s="144"/>
      <c r="B338" s="20" t="s">
        <v>23</v>
      </c>
      <c r="C338" s="157"/>
      <c r="D338" s="57">
        <v>66.5</v>
      </c>
      <c r="E338" s="58">
        <v>65.599999999999994</v>
      </c>
    </row>
    <row r="339" spans="1:5" s="3" customFormat="1" ht="12.75" customHeight="1" x14ac:dyDescent="0.25">
      <c r="A339" s="144"/>
      <c r="B339" s="20" t="s">
        <v>151</v>
      </c>
      <c r="C339" s="157"/>
      <c r="D339" s="57">
        <v>3</v>
      </c>
      <c r="E339" s="58">
        <v>3</v>
      </c>
    </row>
    <row r="340" spans="1:5" s="3" customFormat="1" ht="12.75" customHeight="1" x14ac:dyDescent="0.25">
      <c r="A340" s="144"/>
      <c r="B340" s="20" t="s">
        <v>13</v>
      </c>
      <c r="C340" s="157"/>
      <c r="D340" s="57">
        <v>549.70000000000005</v>
      </c>
      <c r="E340" s="58">
        <v>488.8</v>
      </c>
    </row>
    <row r="341" spans="1:5" s="3" customFormat="1" ht="12.75" customHeight="1" x14ac:dyDescent="0.25">
      <c r="A341" s="144"/>
      <c r="B341" s="22" t="s">
        <v>19</v>
      </c>
      <c r="C341" s="158"/>
      <c r="D341" s="59">
        <v>10.199999999999999</v>
      </c>
      <c r="E341" s="60"/>
    </row>
    <row r="342" spans="1:5" s="3" customFormat="1" ht="18" customHeight="1" x14ac:dyDescent="0.25">
      <c r="A342" s="143" t="s">
        <v>111</v>
      </c>
      <c r="B342" s="30" t="s">
        <v>112</v>
      </c>
      <c r="C342" s="31"/>
      <c r="D342" s="8">
        <f t="shared" ref="D342:E342" si="57">SUM(D343)</f>
        <v>1533.1</v>
      </c>
      <c r="E342" s="8">
        <f t="shared" si="57"/>
        <v>1235.9000000000001</v>
      </c>
    </row>
    <row r="343" spans="1:5" s="3" customFormat="1" ht="15" customHeight="1" x14ac:dyDescent="0.25">
      <c r="A343" s="143"/>
      <c r="B343" s="9" t="s">
        <v>113</v>
      </c>
      <c r="C343" s="24" t="s">
        <v>25</v>
      </c>
      <c r="D343" s="27">
        <f t="shared" ref="D343:E343" si="58">SUM(D344:D346)</f>
        <v>1533.1</v>
      </c>
      <c r="E343" s="27">
        <f t="shared" si="58"/>
        <v>1235.9000000000001</v>
      </c>
    </row>
    <row r="344" spans="1:5" s="3" customFormat="1" ht="12.75" customHeight="1" x14ac:dyDescent="0.25">
      <c r="A344" s="144"/>
      <c r="B344" s="17" t="s">
        <v>18</v>
      </c>
      <c r="C344" s="145"/>
      <c r="D344" s="14">
        <v>46</v>
      </c>
      <c r="E344" s="14"/>
    </row>
    <row r="345" spans="1:5" s="3" customFormat="1" ht="12.75" customHeight="1" x14ac:dyDescent="0.25">
      <c r="A345" s="144"/>
      <c r="B345" s="20" t="s">
        <v>13</v>
      </c>
      <c r="C345" s="139"/>
      <c r="D345" s="14">
        <v>1485.3</v>
      </c>
      <c r="E345" s="14">
        <v>1235.9000000000001</v>
      </c>
    </row>
    <row r="346" spans="1:5" s="3" customFormat="1" ht="12.75" customHeight="1" x14ac:dyDescent="0.25">
      <c r="A346" s="144"/>
      <c r="B346" s="22" t="s">
        <v>19</v>
      </c>
      <c r="C346" s="149"/>
      <c r="D346" s="14">
        <v>1.8</v>
      </c>
      <c r="E346" s="14"/>
    </row>
    <row r="347" spans="1:5" s="3" customFormat="1" ht="18" customHeight="1" x14ac:dyDescent="0.25">
      <c r="A347" s="166" t="s">
        <v>114</v>
      </c>
      <c r="B347" s="30" t="s">
        <v>115</v>
      </c>
      <c r="C347" s="31"/>
      <c r="D347" s="76">
        <f t="shared" ref="D347:E347" si="59">SUM(D348)</f>
        <v>269.10000000000002</v>
      </c>
      <c r="E347" s="8">
        <f t="shared" si="59"/>
        <v>169.2</v>
      </c>
    </row>
    <row r="348" spans="1:5" s="3" customFormat="1" ht="15" customHeight="1" x14ac:dyDescent="0.25">
      <c r="A348" s="167"/>
      <c r="B348" s="9" t="s">
        <v>116</v>
      </c>
      <c r="C348" s="24" t="s">
        <v>25</v>
      </c>
      <c r="D348" s="39">
        <f t="shared" ref="D348:E348" si="60">SUM(D349:D350)</f>
        <v>269.10000000000002</v>
      </c>
      <c r="E348" s="27">
        <f t="shared" si="60"/>
        <v>169.2</v>
      </c>
    </row>
    <row r="349" spans="1:5" s="3" customFormat="1" ht="12.75" customHeight="1" x14ac:dyDescent="0.25">
      <c r="A349" s="151"/>
      <c r="B349" s="20" t="s">
        <v>13</v>
      </c>
      <c r="C349" s="139"/>
      <c r="D349" s="77">
        <v>265.3</v>
      </c>
      <c r="E349" s="19">
        <v>169.2</v>
      </c>
    </row>
    <row r="350" spans="1:5" s="3" customFormat="1" ht="12.75" customHeight="1" x14ac:dyDescent="0.25">
      <c r="A350" s="151"/>
      <c r="B350" s="22" t="s">
        <v>19</v>
      </c>
      <c r="C350" s="149"/>
      <c r="D350" s="37">
        <v>3.8</v>
      </c>
      <c r="E350" s="14"/>
    </row>
    <row r="351" spans="1:5" s="3" customFormat="1" ht="18" customHeight="1" x14ac:dyDescent="0.25">
      <c r="A351" s="143" t="s">
        <v>117</v>
      </c>
      <c r="B351" s="30" t="s">
        <v>118</v>
      </c>
      <c r="C351" s="31"/>
      <c r="D351" s="32">
        <f t="shared" ref="D351:E351" si="61">SUM(D352)</f>
        <v>303.89999999999998</v>
      </c>
      <c r="E351" s="33">
        <f t="shared" si="61"/>
        <v>189.8</v>
      </c>
    </row>
    <row r="352" spans="1:5" s="3" customFormat="1" ht="15" customHeight="1" x14ac:dyDescent="0.25">
      <c r="A352" s="143"/>
      <c r="B352" s="9" t="s">
        <v>116</v>
      </c>
      <c r="C352" s="24" t="s">
        <v>25</v>
      </c>
      <c r="D352" s="39">
        <f t="shared" ref="D352:E352" si="62">SUM(D353:D354)</f>
        <v>303.89999999999998</v>
      </c>
      <c r="E352" s="27">
        <f t="shared" si="62"/>
        <v>189.8</v>
      </c>
    </row>
    <row r="353" spans="1:10" s="3" customFormat="1" ht="12.75" customHeight="1" x14ac:dyDescent="0.25">
      <c r="A353" s="144"/>
      <c r="B353" s="20" t="s">
        <v>13</v>
      </c>
      <c r="C353" s="139"/>
      <c r="D353" s="37">
        <v>299.39999999999998</v>
      </c>
      <c r="E353" s="14">
        <v>189.8</v>
      </c>
    </row>
    <row r="354" spans="1:10" s="3" customFormat="1" ht="12.75" customHeight="1" x14ac:dyDescent="0.25">
      <c r="A354" s="144"/>
      <c r="B354" s="22" t="s">
        <v>19</v>
      </c>
      <c r="C354" s="149"/>
      <c r="D354" s="37">
        <v>4.5</v>
      </c>
      <c r="E354" s="14"/>
    </row>
    <row r="355" spans="1:10" s="3" customFormat="1" ht="18" customHeight="1" x14ac:dyDescent="0.25">
      <c r="A355" s="143" t="s">
        <v>119</v>
      </c>
      <c r="B355" s="30" t="s">
        <v>120</v>
      </c>
      <c r="C355" s="42"/>
      <c r="D355" s="32">
        <f t="shared" ref="D355:E355" si="63">SUM(D356)</f>
        <v>246.7</v>
      </c>
      <c r="E355" s="33">
        <f t="shared" si="63"/>
        <v>171.4</v>
      </c>
      <c r="J355" s="44"/>
    </row>
    <row r="356" spans="1:10" s="3" customFormat="1" ht="15" customHeight="1" x14ac:dyDescent="0.25">
      <c r="A356" s="143"/>
      <c r="B356" s="9" t="s">
        <v>116</v>
      </c>
      <c r="C356" s="24" t="s">
        <v>25</v>
      </c>
      <c r="D356" s="39">
        <f t="shared" ref="D356:E356" si="64">SUM(D357:D358)</f>
        <v>246.7</v>
      </c>
      <c r="E356" s="27">
        <f t="shared" si="64"/>
        <v>171.4</v>
      </c>
    </row>
    <row r="357" spans="1:10" s="3" customFormat="1" ht="12.75" customHeight="1" x14ac:dyDescent="0.25">
      <c r="A357" s="144"/>
      <c r="B357" s="20" t="s">
        <v>13</v>
      </c>
      <c r="C357" s="139"/>
      <c r="D357" s="37">
        <v>244.7</v>
      </c>
      <c r="E357" s="14">
        <v>171.4</v>
      </c>
    </row>
    <row r="358" spans="1:10" s="3" customFormat="1" ht="12.75" customHeight="1" x14ac:dyDescent="0.25">
      <c r="A358" s="144"/>
      <c r="B358" s="22" t="s">
        <v>19</v>
      </c>
      <c r="C358" s="149"/>
      <c r="D358" s="37">
        <v>2</v>
      </c>
      <c r="E358" s="14"/>
    </row>
    <row r="359" spans="1:10" s="3" customFormat="1" ht="18" customHeight="1" x14ac:dyDescent="0.25">
      <c r="A359" s="143" t="s">
        <v>121</v>
      </c>
      <c r="B359" s="30" t="s">
        <v>122</v>
      </c>
      <c r="C359" s="31"/>
      <c r="D359" s="32">
        <f t="shared" ref="D359:E359" si="65">SUM(D360)</f>
        <v>373.8</v>
      </c>
      <c r="E359" s="33">
        <f t="shared" si="65"/>
        <v>258.7</v>
      </c>
    </row>
    <row r="360" spans="1:10" s="3" customFormat="1" ht="15" customHeight="1" x14ac:dyDescent="0.25">
      <c r="A360" s="143"/>
      <c r="B360" s="9" t="s">
        <v>116</v>
      </c>
      <c r="C360" s="24" t="s">
        <v>25</v>
      </c>
      <c r="D360" s="39">
        <f t="shared" ref="D360:E360" si="66">SUM(D361:D362)</f>
        <v>373.8</v>
      </c>
      <c r="E360" s="27">
        <f t="shared" si="66"/>
        <v>258.7</v>
      </c>
    </row>
    <row r="361" spans="1:10" s="3" customFormat="1" ht="12.75" customHeight="1" x14ac:dyDescent="0.25">
      <c r="A361" s="144"/>
      <c r="B361" s="20" t="s">
        <v>13</v>
      </c>
      <c r="C361" s="139"/>
      <c r="D361" s="37">
        <v>367.8</v>
      </c>
      <c r="E361" s="14">
        <v>258.7</v>
      </c>
    </row>
    <row r="362" spans="1:10" s="3" customFormat="1" ht="12.75" customHeight="1" x14ac:dyDescent="0.25">
      <c r="A362" s="144"/>
      <c r="B362" s="22" t="s">
        <v>19</v>
      </c>
      <c r="C362" s="149"/>
      <c r="D362" s="37">
        <v>6</v>
      </c>
      <c r="E362" s="14"/>
    </row>
    <row r="363" spans="1:10" s="3" customFormat="1" ht="18" customHeight="1" x14ac:dyDescent="0.25">
      <c r="A363" s="143" t="s">
        <v>123</v>
      </c>
      <c r="B363" s="30" t="s">
        <v>124</v>
      </c>
      <c r="C363" s="42"/>
      <c r="D363" s="32">
        <f t="shared" ref="D363:E363" si="67">SUM(D364)</f>
        <v>238.7</v>
      </c>
      <c r="E363" s="33">
        <f t="shared" si="67"/>
        <v>164.8</v>
      </c>
    </row>
    <row r="364" spans="1:10" s="3" customFormat="1" ht="15" customHeight="1" x14ac:dyDescent="0.25">
      <c r="A364" s="143"/>
      <c r="B364" s="9" t="s">
        <v>116</v>
      </c>
      <c r="C364" s="24" t="s">
        <v>25</v>
      </c>
      <c r="D364" s="39">
        <f t="shared" ref="D364:E364" si="68">SUM(D365:D366)</f>
        <v>238.7</v>
      </c>
      <c r="E364" s="27">
        <f t="shared" si="68"/>
        <v>164.8</v>
      </c>
    </row>
    <row r="365" spans="1:10" s="3" customFormat="1" ht="12.75" customHeight="1" x14ac:dyDescent="0.25">
      <c r="A365" s="144"/>
      <c r="B365" s="20" t="s">
        <v>13</v>
      </c>
      <c r="C365" s="139"/>
      <c r="D365" s="37">
        <v>237.7</v>
      </c>
      <c r="E365" s="14">
        <v>164.8</v>
      </c>
    </row>
    <row r="366" spans="1:10" s="3" customFormat="1" ht="12.75" customHeight="1" x14ac:dyDescent="0.25">
      <c r="A366" s="150"/>
      <c r="B366" s="22" t="s">
        <v>19</v>
      </c>
      <c r="C366" s="149"/>
      <c r="D366" s="37">
        <v>1</v>
      </c>
      <c r="E366" s="14"/>
    </row>
    <row r="367" spans="1:10" s="3" customFormat="1" ht="18" customHeight="1" x14ac:dyDescent="0.25">
      <c r="A367" s="135" t="s">
        <v>125</v>
      </c>
      <c r="B367" s="64" t="s">
        <v>126</v>
      </c>
      <c r="C367" s="42"/>
      <c r="D367" s="32">
        <f>SUM(D368+D371)</f>
        <v>294.90000000000003</v>
      </c>
      <c r="E367" s="32">
        <f>SUM(E368+E371)</f>
        <v>186.4</v>
      </c>
    </row>
    <row r="368" spans="1:10" s="3" customFormat="1" ht="15" customHeight="1" x14ac:dyDescent="0.25">
      <c r="A368" s="135"/>
      <c r="B368" s="113" t="s">
        <v>116</v>
      </c>
      <c r="C368" s="24" t="s">
        <v>25</v>
      </c>
      <c r="D368" s="39">
        <f t="shared" ref="D368:E368" si="69">SUM(D369:D370)</f>
        <v>294.10000000000002</v>
      </c>
      <c r="E368" s="27">
        <f t="shared" si="69"/>
        <v>186.4</v>
      </c>
    </row>
    <row r="369" spans="1:8" s="3" customFormat="1" ht="12.75" customHeight="1" x14ac:dyDescent="0.25">
      <c r="A369" s="135"/>
      <c r="B369" s="65" t="s">
        <v>13</v>
      </c>
      <c r="C369" s="139"/>
      <c r="D369" s="37">
        <v>282.60000000000002</v>
      </c>
      <c r="E369" s="14">
        <v>186.4</v>
      </c>
    </row>
    <row r="370" spans="1:8" s="3" customFormat="1" ht="12.75" customHeight="1" x14ac:dyDescent="0.25">
      <c r="A370" s="135"/>
      <c r="B370" s="66" t="s">
        <v>19</v>
      </c>
      <c r="C370" s="139"/>
      <c r="D370" s="47">
        <v>11.5</v>
      </c>
      <c r="E370" s="48"/>
    </row>
    <row r="371" spans="1:8" s="3" customFormat="1" ht="27" x14ac:dyDescent="0.25">
      <c r="A371" s="135"/>
      <c r="B371" s="23" t="s">
        <v>27</v>
      </c>
      <c r="C371" s="24" t="s">
        <v>28</v>
      </c>
      <c r="D371" s="27">
        <f>SUM(D372)</f>
        <v>0.8</v>
      </c>
      <c r="E371" s="27">
        <f>SUM(E372)</f>
        <v>0</v>
      </c>
    </row>
    <row r="372" spans="1:8" s="3" customFormat="1" ht="12.75" customHeight="1" x14ac:dyDescent="0.25">
      <c r="A372" s="135"/>
      <c r="B372" s="124" t="s">
        <v>13</v>
      </c>
      <c r="C372" s="120"/>
      <c r="D372" s="125">
        <v>0.8</v>
      </c>
      <c r="E372" s="126"/>
    </row>
    <row r="373" spans="1:8" s="3" customFormat="1" ht="18" customHeight="1" x14ac:dyDescent="0.25">
      <c r="A373" s="148" t="s">
        <v>127</v>
      </c>
      <c r="B373" s="30" t="s">
        <v>128</v>
      </c>
      <c r="C373" s="42"/>
      <c r="D373" s="32">
        <f t="shared" ref="D373:E373" si="70">SUM(D374)</f>
        <v>213.7</v>
      </c>
      <c r="E373" s="33">
        <f t="shared" si="70"/>
        <v>136.6</v>
      </c>
      <c r="H373" s="44"/>
    </row>
    <row r="374" spans="1:8" s="3" customFormat="1" ht="15" customHeight="1" x14ac:dyDescent="0.25">
      <c r="A374" s="143"/>
      <c r="B374" s="9" t="s">
        <v>116</v>
      </c>
      <c r="C374" s="24" t="s">
        <v>25</v>
      </c>
      <c r="D374" s="39">
        <f t="shared" ref="D374:E374" si="71">SUM(D375:D376)</f>
        <v>213.7</v>
      </c>
      <c r="E374" s="27">
        <f t="shared" si="71"/>
        <v>136.6</v>
      </c>
    </row>
    <row r="375" spans="1:8" s="3" customFormat="1" ht="12.75" customHeight="1" x14ac:dyDescent="0.25">
      <c r="A375" s="144"/>
      <c r="B375" s="20" t="s">
        <v>13</v>
      </c>
      <c r="C375" s="139"/>
      <c r="D375" s="37">
        <v>213.2</v>
      </c>
      <c r="E375" s="14">
        <v>136.6</v>
      </c>
    </row>
    <row r="376" spans="1:8" s="3" customFormat="1" ht="12.75" customHeight="1" x14ac:dyDescent="0.25">
      <c r="A376" s="144"/>
      <c r="B376" s="22" t="s">
        <v>19</v>
      </c>
      <c r="C376" s="149"/>
      <c r="D376" s="37">
        <v>0.5</v>
      </c>
      <c r="E376" s="14"/>
    </row>
    <row r="377" spans="1:8" s="3" customFormat="1" ht="18" customHeight="1" x14ac:dyDescent="0.25">
      <c r="A377" s="143" t="s">
        <v>129</v>
      </c>
      <c r="B377" s="30" t="s">
        <v>130</v>
      </c>
      <c r="C377" s="42"/>
      <c r="D377" s="32">
        <f t="shared" ref="D377:E377" si="72">SUM(D378)</f>
        <v>238.5</v>
      </c>
      <c r="E377" s="33">
        <f t="shared" si="72"/>
        <v>183.7</v>
      </c>
    </row>
    <row r="378" spans="1:8" s="3" customFormat="1" ht="15" customHeight="1" x14ac:dyDescent="0.25">
      <c r="A378" s="143"/>
      <c r="B378" s="9" t="s">
        <v>116</v>
      </c>
      <c r="C378" s="24" t="s">
        <v>25</v>
      </c>
      <c r="D378" s="39">
        <f t="shared" ref="D378:E378" si="73">SUM(D379:D380)</f>
        <v>238.5</v>
      </c>
      <c r="E378" s="27">
        <f t="shared" si="73"/>
        <v>183.7</v>
      </c>
    </row>
    <row r="379" spans="1:8" s="3" customFormat="1" ht="12.75" customHeight="1" x14ac:dyDescent="0.25">
      <c r="A379" s="144"/>
      <c r="B379" s="20" t="s">
        <v>13</v>
      </c>
      <c r="C379" s="139"/>
      <c r="D379" s="37">
        <v>236.2</v>
      </c>
      <c r="E379" s="14">
        <v>183.7</v>
      </c>
    </row>
    <row r="380" spans="1:8" s="3" customFormat="1" ht="12.75" customHeight="1" x14ac:dyDescent="0.25">
      <c r="A380" s="144"/>
      <c r="B380" s="22" t="s">
        <v>19</v>
      </c>
      <c r="C380" s="149"/>
      <c r="D380" s="37">
        <v>2.2999999999999998</v>
      </c>
      <c r="E380" s="14"/>
    </row>
    <row r="381" spans="1:8" s="3" customFormat="1" ht="18" customHeight="1" x14ac:dyDescent="0.25">
      <c r="A381" s="143" t="s">
        <v>131</v>
      </c>
      <c r="B381" s="30" t="s">
        <v>132</v>
      </c>
      <c r="C381" s="42"/>
      <c r="D381" s="32">
        <f t="shared" ref="D381:E381" si="74">SUM(D382)</f>
        <v>228.2</v>
      </c>
      <c r="E381" s="33">
        <f t="shared" si="74"/>
        <v>160.4</v>
      </c>
    </row>
    <row r="382" spans="1:8" s="3" customFormat="1" ht="15" customHeight="1" x14ac:dyDescent="0.25">
      <c r="A382" s="143"/>
      <c r="B382" s="9" t="s">
        <v>116</v>
      </c>
      <c r="C382" s="24" t="s">
        <v>25</v>
      </c>
      <c r="D382" s="39">
        <f t="shared" ref="D382:E382" si="75">SUM(D383:D384)</f>
        <v>228.2</v>
      </c>
      <c r="E382" s="27">
        <f t="shared" si="75"/>
        <v>160.4</v>
      </c>
    </row>
    <row r="383" spans="1:8" s="3" customFormat="1" ht="12.75" customHeight="1" x14ac:dyDescent="0.25">
      <c r="A383" s="144"/>
      <c r="B383" s="20" t="s">
        <v>13</v>
      </c>
      <c r="C383" s="139"/>
      <c r="D383" s="37">
        <v>226.6</v>
      </c>
      <c r="E383" s="14">
        <v>160.4</v>
      </c>
    </row>
    <row r="384" spans="1:8" s="3" customFormat="1" ht="12.75" customHeight="1" x14ac:dyDescent="0.25">
      <c r="A384" s="144"/>
      <c r="B384" s="22" t="s">
        <v>19</v>
      </c>
      <c r="C384" s="149"/>
      <c r="D384" s="37">
        <v>1.6</v>
      </c>
      <c r="E384" s="14"/>
    </row>
    <row r="385" spans="1:5" s="3" customFormat="1" ht="18" customHeight="1" x14ac:dyDescent="0.25">
      <c r="A385" s="143" t="s">
        <v>133</v>
      </c>
      <c r="B385" s="30" t="s">
        <v>134</v>
      </c>
      <c r="C385" s="42"/>
      <c r="D385" s="32">
        <f t="shared" ref="D385:E385" si="76">SUM(D386)</f>
        <v>242.2</v>
      </c>
      <c r="E385" s="33">
        <f t="shared" si="76"/>
        <v>147.30000000000001</v>
      </c>
    </row>
    <row r="386" spans="1:5" s="3" customFormat="1" ht="15" customHeight="1" x14ac:dyDescent="0.25">
      <c r="A386" s="143"/>
      <c r="B386" s="9" t="s">
        <v>116</v>
      </c>
      <c r="C386" s="24" t="s">
        <v>25</v>
      </c>
      <c r="D386" s="39">
        <f t="shared" ref="D386:E386" si="77">SUM(D387:D388)</f>
        <v>242.2</v>
      </c>
      <c r="E386" s="27">
        <f t="shared" si="77"/>
        <v>147.30000000000001</v>
      </c>
    </row>
    <row r="387" spans="1:5" s="3" customFormat="1" ht="12.75" customHeight="1" x14ac:dyDescent="0.25">
      <c r="A387" s="144"/>
      <c r="B387" s="20" t="s">
        <v>13</v>
      </c>
      <c r="C387" s="139"/>
      <c r="D387" s="37">
        <v>225.2</v>
      </c>
      <c r="E387" s="14">
        <v>147.30000000000001</v>
      </c>
    </row>
    <row r="388" spans="1:5" s="3" customFormat="1" ht="12.75" customHeight="1" x14ac:dyDescent="0.25">
      <c r="A388" s="144"/>
      <c r="B388" s="22" t="s">
        <v>19</v>
      </c>
      <c r="C388" s="149"/>
      <c r="D388" s="37">
        <v>17</v>
      </c>
      <c r="E388" s="14"/>
    </row>
    <row r="389" spans="1:5" s="3" customFormat="1" ht="18" customHeight="1" x14ac:dyDescent="0.25">
      <c r="A389" s="143" t="s">
        <v>135</v>
      </c>
      <c r="B389" s="30" t="s">
        <v>136</v>
      </c>
      <c r="C389" s="42"/>
      <c r="D389" s="32">
        <f>SUM(D390)</f>
        <v>226.6</v>
      </c>
      <c r="E389" s="33">
        <f t="shared" ref="E389" si="78">SUM(E390)</f>
        <v>168.5</v>
      </c>
    </row>
    <row r="390" spans="1:5" s="3" customFormat="1" ht="15" customHeight="1" x14ac:dyDescent="0.25">
      <c r="A390" s="143"/>
      <c r="B390" s="9" t="s">
        <v>116</v>
      </c>
      <c r="C390" s="24" t="s">
        <v>25</v>
      </c>
      <c r="D390" s="39">
        <f t="shared" ref="D390:E390" si="79">SUM(D391:D392)</f>
        <v>226.6</v>
      </c>
      <c r="E390" s="27">
        <f t="shared" si="79"/>
        <v>168.5</v>
      </c>
    </row>
    <row r="391" spans="1:5" s="3" customFormat="1" ht="12.75" customHeight="1" x14ac:dyDescent="0.25">
      <c r="A391" s="144"/>
      <c r="B391" s="20" t="s">
        <v>13</v>
      </c>
      <c r="C391" s="139"/>
      <c r="D391" s="37">
        <v>225.6</v>
      </c>
      <c r="E391" s="14">
        <v>168.5</v>
      </c>
    </row>
    <row r="392" spans="1:5" s="3" customFormat="1" ht="12.75" customHeight="1" x14ac:dyDescent="0.25">
      <c r="A392" s="144"/>
      <c r="B392" s="22" t="s">
        <v>19</v>
      </c>
      <c r="C392" s="149"/>
      <c r="D392" s="37">
        <v>1</v>
      </c>
      <c r="E392" s="14"/>
    </row>
    <row r="393" spans="1:5" s="3" customFormat="1" ht="18" customHeight="1" x14ac:dyDescent="0.25">
      <c r="A393" s="143" t="s">
        <v>137</v>
      </c>
      <c r="B393" s="30" t="s">
        <v>138</v>
      </c>
      <c r="C393" s="42"/>
      <c r="D393" s="32">
        <f t="shared" ref="D393:E393" si="80">SUM(D394)</f>
        <v>189.3</v>
      </c>
      <c r="E393" s="33">
        <f t="shared" si="80"/>
        <v>140</v>
      </c>
    </row>
    <row r="394" spans="1:5" s="3" customFormat="1" ht="15" customHeight="1" x14ac:dyDescent="0.25">
      <c r="A394" s="143"/>
      <c r="B394" s="9" t="s">
        <v>116</v>
      </c>
      <c r="C394" s="24" t="s">
        <v>25</v>
      </c>
      <c r="D394" s="39">
        <f t="shared" ref="D394:E394" si="81">SUM(D395:D396)</f>
        <v>189.3</v>
      </c>
      <c r="E394" s="27">
        <f t="shared" si="81"/>
        <v>140</v>
      </c>
    </row>
    <row r="395" spans="1:5" s="3" customFormat="1" ht="12.75" customHeight="1" x14ac:dyDescent="0.25">
      <c r="A395" s="144"/>
      <c r="B395" s="20" t="s">
        <v>13</v>
      </c>
      <c r="C395" s="139"/>
      <c r="D395" s="77">
        <v>188.3</v>
      </c>
      <c r="E395" s="19">
        <v>140</v>
      </c>
    </row>
    <row r="396" spans="1:5" s="3" customFormat="1" ht="12.75" customHeight="1" x14ac:dyDescent="0.25">
      <c r="A396" s="144"/>
      <c r="B396" s="22" t="s">
        <v>19</v>
      </c>
      <c r="C396" s="149"/>
      <c r="D396" s="78">
        <v>1</v>
      </c>
      <c r="E396" s="79"/>
    </row>
    <row r="397" spans="1:5" s="3" customFormat="1" ht="18" customHeight="1" x14ac:dyDescent="0.25">
      <c r="A397" s="143" t="s">
        <v>139</v>
      </c>
      <c r="B397" s="30" t="s">
        <v>140</v>
      </c>
      <c r="C397" s="42"/>
      <c r="D397" s="33">
        <f>SUM(D398)</f>
        <v>3622.6</v>
      </c>
      <c r="E397" s="33">
        <f>SUM(E398)</f>
        <v>2934.2</v>
      </c>
    </row>
    <row r="398" spans="1:5" s="3" customFormat="1" ht="15" customHeight="1" x14ac:dyDescent="0.25">
      <c r="A398" s="143"/>
      <c r="B398" s="80" t="s">
        <v>141</v>
      </c>
      <c r="C398" s="10" t="s">
        <v>32</v>
      </c>
      <c r="D398" s="27">
        <f t="shared" ref="D398:E398" si="82">SUM(D399:D404)</f>
        <v>3622.6</v>
      </c>
      <c r="E398" s="27">
        <f t="shared" si="82"/>
        <v>2934.2</v>
      </c>
    </row>
    <row r="399" spans="1:5" s="3" customFormat="1" ht="12.75" customHeight="1" x14ac:dyDescent="0.25">
      <c r="A399" s="144"/>
      <c r="B399" s="17" t="s">
        <v>22</v>
      </c>
      <c r="C399" s="145"/>
      <c r="D399" s="14">
        <v>237.7</v>
      </c>
      <c r="E399" s="14">
        <v>224.8</v>
      </c>
    </row>
    <row r="400" spans="1:5" s="3" customFormat="1" ht="12.75" customHeight="1" x14ac:dyDescent="0.25">
      <c r="A400" s="144"/>
      <c r="B400" s="20" t="s">
        <v>26</v>
      </c>
      <c r="C400" s="139"/>
      <c r="D400" s="14">
        <v>59.4</v>
      </c>
      <c r="E400" s="14">
        <v>56.2</v>
      </c>
    </row>
    <row r="401" spans="1:5" s="3" customFormat="1" ht="12.75" customHeight="1" x14ac:dyDescent="0.25">
      <c r="A401" s="144"/>
      <c r="B401" s="20" t="s">
        <v>18</v>
      </c>
      <c r="C401" s="139"/>
      <c r="D401" s="19">
        <v>207</v>
      </c>
      <c r="E401" s="19">
        <v>189.6</v>
      </c>
    </row>
    <row r="402" spans="1:5" s="3" customFormat="1" ht="12.75" customHeight="1" x14ac:dyDescent="0.25">
      <c r="A402" s="144"/>
      <c r="B402" s="28" t="s">
        <v>17</v>
      </c>
      <c r="C402" s="139"/>
      <c r="D402" s="19">
        <v>481.4</v>
      </c>
      <c r="E402" s="19">
        <v>463.4</v>
      </c>
    </row>
    <row r="403" spans="1:5" s="3" customFormat="1" ht="12.75" customHeight="1" x14ac:dyDescent="0.25">
      <c r="A403" s="144"/>
      <c r="B403" s="20" t="s">
        <v>13</v>
      </c>
      <c r="C403" s="139"/>
      <c r="D403" s="19">
        <v>2239.5</v>
      </c>
      <c r="E403" s="19">
        <v>1925.7</v>
      </c>
    </row>
    <row r="404" spans="1:5" s="3" customFormat="1" ht="12.75" customHeight="1" x14ac:dyDescent="0.25">
      <c r="A404" s="144"/>
      <c r="B404" s="22" t="s">
        <v>19</v>
      </c>
      <c r="C404" s="149"/>
      <c r="D404" s="77">
        <v>397.6</v>
      </c>
      <c r="E404" s="19">
        <v>74.5</v>
      </c>
    </row>
    <row r="405" spans="1:5" s="3" customFormat="1" ht="18" customHeight="1" x14ac:dyDescent="0.25">
      <c r="A405" s="166" t="s">
        <v>142</v>
      </c>
      <c r="B405" s="75" t="s">
        <v>143</v>
      </c>
      <c r="C405" s="42"/>
      <c r="D405" s="33">
        <f t="shared" ref="D405:E405" si="83">SUM(D406)</f>
        <v>528.9</v>
      </c>
      <c r="E405" s="33">
        <f t="shared" si="83"/>
        <v>405.8</v>
      </c>
    </row>
    <row r="406" spans="1:5" s="3" customFormat="1" ht="15" customHeight="1" x14ac:dyDescent="0.25">
      <c r="A406" s="150"/>
      <c r="B406" s="23" t="s">
        <v>144</v>
      </c>
      <c r="C406" s="24" t="s">
        <v>36</v>
      </c>
      <c r="D406" s="27">
        <f t="shared" ref="D406:E406" si="84">SUM(D407:D408)</f>
        <v>528.9</v>
      </c>
      <c r="E406" s="27">
        <f t="shared" si="84"/>
        <v>405.8</v>
      </c>
    </row>
    <row r="407" spans="1:5" s="3" customFormat="1" ht="12.75" customHeight="1" x14ac:dyDescent="0.25">
      <c r="A407" s="150"/>
      <c r="B407" s="20" t="s">
        <v>17</v>
      </c>
      <c r="C407" s="139"/>
      <c r="D407" s="14">
        <v>508.1</v>
      </c>
      <c r="E407" s="14">
        <v>390.8</v>
      </c>
    </row>
    <row r="408" spans="1:5" s="3" customFormat="1" ht="12.75" customHeight="1" x14ac:dyDescent="0.25">
      <c r="A408" s="150"/>
      <c r="B408" s="22" t="s">
        <v>13</v>
      </c>
      <c r="C408" s="139"/>
      <c r="D408" s="14">
        <v>20.8</v>
      </c>
      <c r="E408" s="14">
        <v>15</v>
      </c>
    </row>
    <row r="409" spans="1:5" s="3" customFormat="1" ht="20.100000000000001" customHeight="1" x14ac:dyDescent="0.25">
      <c r="A409" s="168" t="s">
        <v>145</v>
      </c>
      <c r="B409" s="169"/>
      <c r="C409" s="81"/>
      <c r="D409" s="82">
        <f>SUM(D461+D457+D451+D441+D434+D427+D416+D410)</f>
        <v>66596.799999999988</v>
      </c>
      <c r="E409" s="83">
        <f>SUM(E461+E457+E451+E441+E434+E427+E416+E410)</f>
        <v>37001</v>
      </c>
    </row>
    <row r="410" spans="1:5" s="3" customFormat="1" ht="15" customHeight="1" x14ac:dyDescent="0.25">
      <c r="A410" s="170" t="s">
        <v>146</v>
      </c>
      <c r="B410" s="171"/>
      <c r="C410" s="84" t="s">
        <v>12</v>
      </c>
      <c r="D410" s="85">
        <f>SUM(D411:D415)</f>
        <v>11137.599999999997</v>
      </c>
      <c r="E410" s="86">
        <f>SUM(E411:E415)</f>
        <v>8588.6</v>
      </c>
    </row>
    <row r="411" spans="1:5" s="3" customFormat="1" ht="12.75" customHeight="1" x14ac:dyDescent="0.25">
      <c r="A411" s="182"/>
      <c r="B411" s="17" t="s">
        <v>16</v>
      </c>
      <c r="C411" s="87"/>
      <c r="D411" s="19">
        <f>SUM(D17)</f>
        <v>10</v>
      </c>
      <c r="E411" s="127"/>
    </row>
    <row r="412" spans="1:5" s="3" customFormat="1" ht="12.75" customHeight="1" x14ac:dyDescent="0.25">
      <c r="A412" s="178"/>
      <c r="B412" s="28" t="s">
        <v>17</v>
      </c>
      <c r="C412" s="174"/>
      <c r="D412" s="19">
        <f>SUM(D18+D174)</f>
        <v>2463.8999999999996</v>
      </c>
      <c r="E412" s="19">
        <f>SUM(E18+E174)</f>
        <v>2313.6999999999998</v>
      </c>
    </row>
    <row r="413" spans="1:5" s="3" customFormat="1" ht="12.75" customHeight="1" x14ac:dyDescent="0.25">
      <c r="A413" s="178"/>
      <c r="B413" s="20" t="s">
        <v>18</v>
      </c>
      <c r="C413" s="174"/>
      <c r="D413" s="19">
        <f>SUM(D19)</f>
        <v>25.9</v>
      </c>
      <c r="E413" s="19">
        <f>SUM(E19)</f>
        <v>24.4</v>
      </c>
    </row>
    <row r="414" spans="1:5" s="3" customFormat="1" ht="12.75" customHeight="1" x14ac:dyDescent="0.25">
      <c r="A414" s="178"/>
      <c r="B414" s="20" t="s">
        <v>13</v>
      </c>
      <c r="C414" s="174"/>
      <c r="D414" s="19">
        <f>SUM(D20+D66+D76+D84+D92+D102+D112+D120+D128+D138+D146+D154+D164+D175+D14)</f>
        <v>8605.2999999999975</v>
      </c>
      <c r="E414" s="19">
        <f>SUM(E20+E66+E76+E84+E92+E102+E112+E120+E128+E138+E146+E154+E164+E175+E14)</f>
        <v>6250.5</v>
      </c>
    </row>
    <row r="415" spans="1:5" s="3" customFormat="1" ht="12.75" customHeight="1" x14ac:dyDescent="0.25">
      <c r="A415" s="179"/>
      <c r="B415" s="22" t="s">
        <v>19</v>
      </c>
      <c r="C415" s="175"/>
      <c r="D415" s="14">
        <f>SUM(D21)</f>
        <v>32.5</v>
      </c>
      <c r="E415" s="14"/>
    </row>
    <row r="416" spans="1:5" s="3" customFormat="1" ht="15" customHeight="1" x14ac:dyDescent="0.25">
      <c r="A416" s="170" t="s">
        <v>20</v>
      </c>
      <c r="B416" s="181"/>
      <c r="C416" s="89" t="s">
        <v>21</v>
      </c>
      <c r="D416" s="88">
        <f>SUM(D417:D426)</f>
        <v>27415.899999999998</v>
      </c>
      <c r="E416" s="88">
        <f>SUM(E417:E426)</f>
        <v>21132.400000000001</v>
      </c>
    </row>
    <row r="417" spans="1:5" s="3" customFormat="1" ht="12.75" customHeight="1" x14ac:dyDescent="0.25">
      <c r="A417" s="186"/>
      <c r="B417" s="110" t="s">
        <v>22</v>
      </c>
      <c r="C417" s="87"/>
      <c r="D417" s="19">
        <f>SUM(D23)</f>
        <v>1001.3</v>
      </c>
      <c r="E417" s="19">
        <f>SUM(E23)</f>
        <v>13.5</v>
      </c>
    </row>
    <row r="418" spans="1:5" s="3" customFormat="1" ht="12.75" customHeight="1" x14ac:dyDescent="0.25">
      <c r="A418" s="187"/>
      <c r="B418" s="65" t="s">
        <v>18</v>
      </c>
      <c r="C418" s="183"/>
      <c r="D418" s="19">
        <f>SUM(D24+D304+D180++D207+D216+D226+D242+D294+D331+D251+D314)</f>
        <v>334.8</v>
      </c>
      <c r="E418" s="19">
        <f>SUM(E24+E304+E180++E207+E216+E226+E242+E294+E331+E251+E314)</f>
        <v>131.6</v>
      </c>
    </row>
    <row r="419" spans="1:5" s="3" customFormat="1" ht="12.75" customHeight="1" x14ac:dyDescent="0.25">
      <c r="A419" s="187"/>
      <c r="B419" s="65" t="s">
        <v>151</v>
      </c>
      <c r="C419" s="183"/>
      <c r="D419" s="19">
        <f>SUM(D25+D181+D189+D199+D208+D217+D227+D234+D243+D252+D260+D269+D278+D286+D296+D306+D316+D324+D339)</f>
        <v>91.000000000000014</v>
      </c>
      <c r="E419" s="19">
        <f>SUM(E25+E181+E189+E199+E208+E217+E227+E234+E243+E252+E260+E269+E278+E286+E296+E306+E316+E324+E339)</f>
        <v>23</v>
      </c>
    </row>
    <row r="420" spans="1:5" s="3" customFormat="1" ht="12.75" customHeight="1" x14ac:dyDescent="0.25">
      <c r="A420" s="187"/>
      <c r="B420" s="65" t="s">
        <v>23</v>
      </c>
      <c r="C420" s="183"/>
      <c r="D420" s="19">
        <f>SUM(D26+D178+D187+D195+D205+D223+D214+D240+D232+D249+D258+D266+D275+D284+D292+D302+D312+D322+D338+D330)</f>
        <v>12559.6</v>
      </c>
      <c r="E420" s="19">
        <f>SUM(E26+E178+E187+E195+E205+E223+E214+E240+E232+E249+E258+E266+E275+E284+E292+E302+E312+E322+E338+E330)</f>
        <v>12065.5</v>
      </c>
    </row>
    <row r="421" spans="1:5" s="3" customFormat="1" ht="12.75" customHeight="1" x14ac:dyDescent="0.25">
      <c r="A421" s="187"/>
      <c r="B421" s="65" t="s">
        <v>42</v>
      </c>
      <c r="C421" s="183"/>
      <c r="D421" s="19">
        <f>SUM(D196+D224)</f>
        <v>163.79999999999998</v>
      </c>
      <c r="E421" s="19">
        <f>SUM(E196+E224)</f>
        <v>159.69999999999999</v>
      </c>
    </row>
    <row r="422" spans="1:5" s="3" customFormat="1" ht="12.75" customHeight="1" x14ac:dyDescent="0.25">
      <c r="A422" s="187"/>
      <c r="B422" s="111" t="s">
        <v>17</v>
      </c>
      <c r="C422" s="183"/>
      <c r="D422" s="19">
        <f>SUM(D179+D188+D197+D206+D215+D225+D233+D241+D250+D259+D267+D276+D293+D303+D313+D323+D285)</f>
        <v>484.39999999999992</v>
      </c>
      <c r="E422" s="19"/>
    </row>
    <row r="423" spans="1:5" s="3" customFormat="1" ht="12.75" customHeight="1" x14ac:dyDescent="0.25">
      <c r="A423" s="187"/>
      <c r="B423" s="65" t="s">
        <v>33</v>
      </c>
      <c r="C423" s="183"/>
      <c r="D423" s="19">
        <f>SUM(D198+D268+D277+D295+D305+D315)</f>
        <v>7.2</v>
      </c>
      <c r="E423" s="19">
        <f>SUM(E198+E268+E277+E295+E305+E315)</f>
        <v>6.5</v>
      </c>
    </row>
    <row r="424" spans="1:5" s="3" customFormat="1" ht="12.75" customHeight="1" x14ac:dyDescent="0.25">
      <c r="A424" s="187"/>
      <c r="B424" s="65" t="s">
        <v>150</v>
      </c>
      <c r="C424" s="183"/>
      <c r="D424" s="19">
        <f>SUM(D200+D209+D244+D253+D270+D279+D317+D182+D297+D190+D218+D235+D261+D287+D307+D325)</f>
        <v>233.5</v>
      </c>
      <c r="E424" s="19">
        <f>SUM(E200+E209+E244+E253+E270+E279+E317+E182+E297+E190+E218+E235+E261+E287+E307+E325)</f>
        <v>216.70000000000002</v>
      </c>
    </row>
    <row r="425" spans="1:5" s="3" customFormat="1" ht="12.75" customHeight="1" x14ac:dyDescent="0.25">
      <c r="A425" s="187"/>
      <c r="B425" s="65" t="s">
        <v>13</v>
      </c>
      <c r="C425" s="183"/>
      <c r="D425" s="19">
        <f>SUM(D27+D183+D191+D201+D210+D219+D228+D245+D254+D262+D271+D280+D288+D298+D308+D318+D326+D332+D340+D236)</f>
        <v>12036.699999999999</v>
      </c>
      <c r="E425" s="19">
        <f>SUM(E27+E183+E191+E201+E210+E219+E228+E245+E254+E262+E271+E280+E288+E298+E308+E318+E326+E332+E340+E236)</f>
        <v>8515.9</v>
      </c>
    </row>
    <row r="426" spans="1:5" s="3" customFormat="1" ht="12.75" customHeight="1" x14ac:dyDescent="0.25">
      <c r="A426" s="188"/>
      <c r="B426" s="66" t="s">
        <v>19</v>
      </c>
      <c r="C426" s="183"/>
      <c r="D426" s="19">
        <f>SUM(D184+D192+D202+D211+D220+D229+D237+D246+D255+D263+D272+D281+D289+D299+D309+D319+D327+D333+D341)</f>
        <v>503.59999999999997</v>
      </c>
      <c r="E426" s="19"/>
    </row>
    <row r="427" spans="1:5" s="3" customFormat="1" ht="15" customHeight="1" x14ac:dyDescent="0.25">
      <c r="A427" s="184" t="s">
        <v>24</v>
      </c>
      <c r="B427" s="185"/>
      <c r="C427" s="90" t="s">
        <v>25</v>
      </c>
      <c r="D427" s="88">
        <f>SUM(D428:D433)</f>
        <v>6145.9000000000005</v>
      </c>
      <c r="E427" s="88">
        <f>SUM(E428:E433)</f>
        <v>3332.6000000000004</v>
      </c>
    </row>
    <row r="428" spans="1:5" s="3" customFormat="1" ht="12.75" customHeight="1" x14ac:dyDescent="0.25">
      <c r="A428" s="172"/>
      <c r="B428" s="110" t="s">
        <v>22</v>
      </c>
      <c r="C428" s="173"/>
      <c r="D428" s="14">
        <f>SUM(D29)</f>
        <v>101.9</v>
      </c>
      <c r="E428" s="14"/>
    </row>
    <row r="429" spans="1:5" s="3" customFormat="1" ht="12.75" customHeight="1" x14ac:dyDescent="0.25">
      <c r="A429" s="172"/>
      <c r="B429" s="65" t="s">
        <v>26</v>
      </c>
      <c r="C429" s="174"/>
      <c r="D429" s="14">
        <f>SUM(D30)</f>
        <v>18</v>
      </c>
      <c r="E429" s="14"/>
    </row>
    <row r="430" spans="1:5" s="3" customFormat="1" ht="12.75" customHeight="1" x14ac:dyDescent="0.25">
      <c r="A430" s="172"/>
      <c r="B430" s="65" t="s">
        <v>18</v>
      </c>
      <c r="C430" s="174"/>
      <c r="D430" s="14">
        <f>SUM(D344+D31)</f>
        <v>570.79999999999995</v>
      </c>
      <c r="E430" s="14">
        <f>SUM(E344+E31)</f>
        <v>0.5</v>
      </c>
    </row>
    <row r="431" spans="1:5" s="3" customFormat="1" ht="12.75" customHeight="1" x14ac:dyDescent="0.25">
      <c r="A431" s="172"/>
      <c r="B431" s="65" t="s">
        <v>151</v>
      </c>
      <c r="C431" s="174"/>
      <c r="D431" s="14">
        <f>SUM(D32)</f>
        <v>12</v>
      </c>
      <c r="E431" s="14">
        <f>SUM(E32)</f>
        <v>1.9</v>
      </c>
    </row>
    <row r="432" spans="1:5" s="3" customFormat="1" ht="12.75" customHeight="1" x14ac:dyDescent="0.25">
      <c r="A432" s="172"/>
      <c r="B432" s="65" t="s">
        <v>13</v>
      </c>
      <c r="C432" s="174"/>
      <c r="D432" s="19">
        <f>SUM(D33+D335+D345+D349+D353+D357+D361+D365+D369+D375+D379+D383+D387+D391+D395+D104+D156+D68+D129+D166+D94)</f>
        <v>5389.2000000000007</v>
      </c>
      <c r="E432" s="19">
        <f>SUM(E33+E335+E345+E349+E353+E357+E361+E365+E369+E375+E379+E383+E387+E391+E395+E104)</f>
        <v>3330.2000000000003</v>
      </c>
    </row>
    <row r="433" spans="1:5" s="3" customFormat="1" ht="12.75" customHeight="1" x14ac:dyDescent="0.25">
      <c r="A433" s="172"/>
      <c r="B433" s="66" t="s">
        <v>19</v>
      </c>
      <c r="C433" s="175"/>
      <c r="D433" s="19">
        <f>SUM(D346+D350+D354+D358+D362+D366+D370+D376+D380+D384+D388+D392+D396)</f>
        <v>54</v>
      </c>
      <c r="E433" s="19"/>
    </row>
    <row r="434" spans="1:5" s="3" customFormat="1" ht="15" customHeight="1" x14ac:dyDescent="0.25">
      <c r="A434" s="176" t="s">
        <v>147</v>
      </c>
      <c r="B434" s="177"/>
      <c r="C434" s="89" t="s">
        <v>28</v>
      </c>
      <c r="D434" s="88">
        <f>SUM(D435:D440)</f>
        <v>5003.2</v>
      </c>
      <c r="E434" s="88">
        <f>SUM(E435:E440)</f>
        <v>36.200000000000003</v>
      </c>
    </row>
    <row r="435" spans="1:5" s="3" customFormat="1" ht="12.75" customHeight="1" x14ac:dyDescent="0.25">
      <c r="A435" s="103"/>
      <c r="B435" s="17" t="s">
        <v>22</v>
      </c>
      <c r="C435" s="87"/>
      <c r="D435" s="14">
        <f>D35</f>
        <v>6.7</v>
      </c>
      <c r="E435" s="14">
        <f>E35</f>
        <v>5</v>
      </c>
    </row>
    <row r="436" spans="1:5" s="3" customFormat="1" ht="12.75" customHeight="1" x14ac:dyDescent="0.25">
      <c r="A436" s="119"/>
      <c r="B436" s="20" t="s">
        <v>26</v>
      </c>
      <c r="C436" s="87"/>
      <c r="D436" s="14">
        <f>SUM(D36)</f>
        <v>9.1999999999999993</v>
      </c>
      <c r="E436" s="14">
        <f>SUM(E36)</f>
        <v>9</v>
      </c>
    </row>
    <row r="437" spans="1:5" s="3" customFormat="1" ht="12.75" customHeight="1" x14ac:dyDescent="0.25">
      <c r="A437" s="178"/>
      <c r="B437" s="20" t="s">
        <v>29</v>
      </c>
      <c r="C437" s="174"/>
      <c r="D437" s="14">
        <f>SUM(D37)</f>
        <v>2634.2</v>
      </c>
      <c r="E437" s="14"/>
    </row>
    <row r="438" spans="1:5" s="3" customFormat="1" ht="12.75" customHeight="1" x14ac:dyDescent="0.25">
      <c r="A438" s="178"/>
      <c r="B438" s="20" t="s">
        <v>13</v>
      </c>
      <c r="C438" s="174"/>
      <c r="D438" s="19">
        <f>SUM(D39+D70+D78+D86+D96+D106+D114+D122+D132+D140+D148+D158+D168+D372)</f>
        <v>1859.5</v>
      </c>
      <c r="E438" s="19">
        <f>SUM(E39+E70+E78+E86+E96+E106+E114+E122+E132+E140+E148+E158+E168+E372)</f>
        <v>22.2</v>
      </c>
    </row>
    <row r="439" spans="1:5" s="3" customFormat="1" ht="12.75" customHeight="1" x14ac:dyDescent="0.25">
      <c r="A439" s="178"/>
      <c r="B439" s="20" t="s">
        <v>30</v>
      </c>
      <c r="C439" s="174"/>
      <c r="D439" s="128">
        <f>SUM(D38)</f>
        <v>462.9</v>
      </c>
      <c r="E439" s="129"/>
    </row>
    <row r="440" spans="1:5" s="3" customFormat="1" ht="12.75" customHeight="1" x14ac:dyDescent="0.25">
      <c r="A440" s="179"/>
      <c r="B440" s="22" t="s">
        <v>19</v>
      </c>
      <c r="C440" s="175"/>
      <c r="D440" s="19">
        <f>SUM(D71+D79+D87+D97+D107+D115+D123+D133+D141+D149+D159+D169)</f>
        <v>30.7</v>
      </c>
      <c r="E440" s="19"/>
    </row>
    <row r="441" spans="1:5" s="3" customFormat="1" ht="15" customHeight="1" x14ac:dyDescent="0.25">
      <c r="A441" s="180" t="s">
        <v>31</v>
      </c>
      <c r="B441" s="181"/>
      <c r="C441" s="89" t="s">
        <v>32</v>
      </c>
      <c r="D441" s="88">
        <f>SUM(D442:D450)</f>
        <v>12092.500000000002</v>
      </c>
      <c r="E441" s="88">
        <f>SUM(E442:E450)</f>
        <v>3502.2000000000003</v>
      </c>
    </row>
    <row r="442" spans="1:5" s="3" customFormat="1" ht="12.75" customHeight="1" x14ac:dyDescent="0.25">
      <c r="A442" s="194"/>
      <c r="B442" s="17" t="s">
        <v>22</v>
      </c>
      <c r="C442" s="191"/>
      <c r="D442" s="14">
        <f>SUM(D399+D41)</f>
        <v>331</v>
      </c>
      <c r="E442" s="14">
        <f>SUM(E399+E41)</f>
        <v>251.60000000000002</v>
      </c>
    </row>
    <row r="443" spans="1:5" s="3" customFormat="1" ht="12.75" customHeight="1" x14ac:dyDescent="0.25">
      <c r="A443" s="189"/>
      <c r="B443" s="20" t="s">
        <v>18</v>
      </c>
      <c r="C443" s="183"/>
      <c r="D443" s="14">
        <f>SUM(D401+D42)</f>
        <v>534</v>
      </c>
      <c r="E443" s="14">
        <f>SUM(E401+E42)</f>
        <v>197.7</v>
      </c>
    </row>
    <row r="444" spans="1:5" s="3" customFormat="1" ht="12.75" customHeight="1" x14ac:dyDescent="0.25">
      <c r="A444" s="189"/>
      <c r="B444" s="28" t="s">
        <v>17</v>
      </c>
      <c r="C444" s="183"/>
      <c r="D444" s="19">
        <f>SUM(D402+D43)</f>
        <v>1912.6</v>
      </c>
      <c r="E444" s="19">
        <f>SUM(E402+E43)</f>
        <v>511.9</v>
      </c>
    </row>
    <row r="445" spans="1:5" s="3" customFormat="1" ht="12.75" customHeight="1" x14ac:dyDescent="0.25">
      <c r="A445" s="189"/>
      <c r="B445" s="20" t="s">
        <v>26</v>
      </c>
      <c r="C445" s="183"/>
      <c r="D445" s="19">
        <f>SUM(D400+D47)</f>
        <v>63.5</v>
      </c>
      <c r="E445" s="19">
        <f>SUM(E400+E47)</f>
        <v>60.1</v>
      </c>
    </row>
    <row r="446" spans="1:5" s="3" customFormat="1" ht="12.75" customHeight="1" x14ac:dyDescent="0.25">
      <c r="A446" s="189"/>
      <c r="B446" s="20" t="s">
        <v>33</v>
      </c>
      <c r="C446" s="183"/>
      <c r="D446" s="14">
        <f>SUM(D44)</f>
        <v>4.5</v>
      </c>
      <c r="E446" s="14">
        <f>SUM(E44)</f>
        <v>0.1</v>
      </c>
    </row>
    <row r="447" spans="1:5" s="3" customFormat="1" ht="12.75" customHeight="1" x14ac:dyDescent="0.25">
      <c r="A447" s="189"/>
      <c r="B447" s="20" t="s">
        <v>150</v>
      </c>
      <c r="C447" s="183"/>
      <c r="D447" s="14">
        <f>SUM(D45)</f>
        <v>28.3</v>
      </c>
      <c r="E447" s="14"/>
    </row>
    <row r="448" spans="1:5" s="3" customFormat="1" ht="12.75" customHeight="1" x14ac:dyDescent="0.25">
      <c r="A448" s="189"/>
      <c r="B448" s="20" t="s">
        <v>13</v>
      </c>
      <c r="C448" s="183"/>
      <c r="D448" s="19">
        <f>SUM(D46+D73+D81+D89+D99+D109+D117+D125+D135+D143+D151+D161+D171+D403)</f>
        <v>5300.2000000000007</v>
      </c>
      <c r="E448" s="19">
        <f>SUM(E46+E73+E81+E89+E99+E109+E117+E125+E135+E143+E151+E161+E171+E403)</f>
        <v>2406.3000000000002</v>
      </c>
    </row>
    <row r="449" spans="1:5" s="3" customFormat="1" ht="12.75" customHeight="1" x14ac:dyDescent="0.25">
      <c r="A449" s="189"/>
      <c r="B449" s="20" t="s">
        <v>34</v>
      </c>
      <c r="C449" s="183"/>
      <c r="D449" s="130">
        <f>SUM(D48)</f>
        <v>3520.8</v>
      </c>
      <c r="E449" s="130"/>
    </row>
    <row r="450" spans="1:5" s="3" customFormat="1" ht="12.75" customHeight="1" x14ac:dyDescent="0.25">
      <c r="A450" s="195"/>
      <c r="B450" s="22" t="s">
        <v>19</v>
      </c>
      <c r="C450" s="196"/>
      <c r="D450" s="130">
        <f>SUM(D404)</f>
        <v>397.6</v>
      </c>
      <c r="E450" s="130">
        <f>SUM(E404)</f>
        <v>74.5</v>
      </c>
    </row>
    <row r="451" spans="1:5" s="3" customFormat="1" ht="15" customHeight="1" x14ac:dyDescent="0.25">
      <c r="A451" s="180" t="s">
        <v>35</v>
      </c>
      <c r="B451" s="181"/>
      <c r="C451" s="89" t="s">
        <v>36</v>
      </c>
      <c r="D451" s="88">
        <f>SUM(D452:D456)</f>
        <v>724.5</v>
      </c>
      <c r="E451" s="88">
        <f>SUM(E452:E456)</f>
        <v>409</v>
      </c>
    </row>
    <row r="452" spans="1:5" s="3" customFormat="1" ht="12.75" customHeight="1" x14ac:dyDescent="0.25">
      <c r="A452" s="194"/>
      <c r="B452" s="17" t="s">
        <v>22</v>
      </c>
      <c r="C452" s="191"/>
      <c r="D452" s="19">
        <f>SUM(D50)</f>
        <v>75.8</v>
      </c>
      <c r="E452" s="19">
        <f>SUM(E50)</f>
        <v>3.2</v>
      </c>
    </row>
    <row r="453" spans="1:5" s="3" customFormat="1" ht="12.75" customHeight="1" x14ac:dyDescent="0.25">
      <c r="A453" s="189"/>
      <c r="B453" s="20" t="s">
        <v>26</v>
      </c>
      <c r="C453" s="183"/>
      <c r="D453" s="19">
        <f>SUM(D51)</f>
        <v>10.9</v>
      </c>
      <c r="E453" s="19"/>
    </row>
    <row r="454" spans="1:5" s="3" customFormat="1" ht="12.75" customHeight="1" x14ac:dyDescent="0.25">
      <c r="A454" s="189"/>
      <c r="B454" s="28" t="s">
        <v>17</v>
      </c>
      <c r="C454" s="183"/>
      <c r="D454" s="19">
        <f>SUM(D407)</f>
        <v>508.1</v>
      </c>
      <c r="E454" s="19">
        <f>SUM(E407)</f>
        <v>390.8</v>
      </c>
    </row>
    <row r="455" spans="1:5" s="3" customFormat="1" ht="12.75" customHeight="1" x14ac:dyDescent="0.25">
      <c r="A455" s="189"/>
      <c r="B455" s="20" t="s">
        <v>13</v>
      </c>
      <c r="C455" s="183"/>
      <c r="D455" s="19">
        <f>SUM(D408+D52)</f>
        <v>107.3</v>
      </c>
      <c r="E455" s="19">
        <f>SUM(E408+E52)</f>
        <v>15</v>
      </c>
    </row>
    <row r="456" spans="1:5" s="3" customFormat="1" ht="12.75" customHeight="1" x14ac:dyDescent="0.25">
      <c r="A456" s="195"/>
      <c r="B456" s="22" t="s">
        <v>37</v>
      </c>
      <c r="C456" s="196"/>
      <c r="D456" s="130">
        <f>SUM(D53)</f>
        <v>22.4</v>
      </c>
      <c r="E456" s="130"/>
    </row>
    <row r="457" spans="1:5" s="3" customFormat="1" ht="15" customHeight="1" x14ac:dyDescent="0.25">
      <c r="A457" s="170" t="s">
        <v>148</v>
      </c>
      <c r="B457" s="181"/>
      <c r="C457" s="116" t="s">
        <v>39</v>
      </c>
      <c r="D457" s="88">
        <f>SUM(D458:D460)</f>
        <v>1860</v>
      </c>
      <c r="E457" s="88">
        <f>SUM(E458:E459)</f>
        <v>0</v>
      </c>
    </row>
    <row r="458" spans="1:5" s="3" customFormat="1" ht="12.75" customHeight="1" x14ac:dyDescent="0.25">
      <c r="A458" s="197"/>
      <c r="B458" s="115" t="s">
        <v>13</v>
      </c>
      <c r="C458" s="199"/>
      <c r="D458" s="99">
        <f>SUM(D55)</f>
        <v>1699.5</v>
      </c>
      <c r="E458" s="91"/>
    </row>
    <row r="459" spans="1:5" ht="12.75" customHeight="1" x14ac:dyDescent="0.25">
      <c r="A459" s="197"/>
      <c r="B459" s="12" t="s">
        <v>37</v>
      </c>
      <c r="C459" s="199"/>
      <c r="D459" s="91">
        <f>SUM(D57)</f>
        <v>139.6</v>
      </c>
      <c r="E459" s="91"/>
    </row>
    <row r="460" spans="1:5" ht="12.75" customHeight="1" x14ac:dyDescent="0.25">
      <c r="A460" s="198"/>
      <c r="B460" s="12" t="s">
        <v>18</v>
      </c>
      <c r="C460" s="199"/>
      <c r="D460" s="91">
        <f>D56</f>
        <v>20.9</v>
      </c>
      <c r="E460" s="91"/>
    </row>
    <row r="461" spans="1:5" ht="15" customHeight="1" x14ac:dyDescent="0.25">
      <c r="A461" s="172" t="s">
        <v>40</v>
      </c>
      <c r="B461" s="172"/>
      <c r="C461" s="117" t="s">
        <v>41</v>
      </c>
      <c r="D461" s="88">
        <f t="shared" ref="D461:E461" si="85">SUM(D462:D466)</f>
        <v>2217.1999999999998</v>
      </c>
      <c r="E461" s="88">
        <f t="shared" si="85"/>
        <v>0</v>
      </c>
    </row>
    <row r="462" spans="1:5" ht="12.75" customHeight="1" x14ac:dyDescent="0.25">
      <c r="A462" s="189"/>
      <c r="B462" s="20" t="s">
        <v>22</v>
      </c>
      <c r="C462" s="191"/>
      <c r="D462" s="14">
        <f>SUM(D59)</f>
        <v>501</v>
      </c>
      <c r="E462" s="14"/>
    </row>
    <row r="463" spans="1:5" ht="12.75" customHeight="1" x14ac:dyDescent="0.25">
      <c r="A463" s="189"/>
      <c r="B463" s="28" t="s">
        <v>17</v>
      </c>
      <c r="C463" s="183"/>
      <c r="D463" s="14">
        <f>SUM(D60)</f>
        <v>453.3</v>
      </c>
      <c r="E463" s="14"/>
    </row>
    <row r="464" spans="1:5" ht="12.75" customHeight="1" x14ac:dyDescent="0.25">
      <c r="A464" s="189"/>
      <c r="B464" s="20" t="s">
        <v>42</v>
      </c>
      <c r="C464" s="183"/>
      <c r="D464" s="14">
        <f>SUM(D61)</f>
        <v>656</v>
      </c>
      <c r="E464" s="14"/>
    </row>
    <row r="465" spans="1:5" ht="12.75" customHeight="1" x14ac:dyDescent="0.25">
      <c r="A465" s="189"/>
      <c r="B465" s="20" t="s">
        <v>26</v>
      </c>
      <c r="C465" s="183"/>
      <c r="D465" s="14">
        <f>SUM(D62)</f>
        <v>88.4</v>
      </c>
      <c r="E465" s="14"/>
    </row>
    <row r="466" spans="1:5" ht="12.75" customHeight="1" x14ac:dyDescent="0.25">
      <c r="A466" s="190"/>
      <c r="B466" s="22" t="s">
        <v>13</v>
      </c>
      <c r="C466" s="192"/>
      <c r="D466" s="19">
        <f>SUM(D63)</f>
        <v>518.5</v>
      </c>
      <c r="E466" s="14"/>
    </row>
    <row r="467" spans="1:5" ht="15" customHeight="1" x14ac:dyDescent="0.25">
      <c r="A467" s="193" t="s">
        <v>149</v>
      </c>
      <c r="B467" s="193"/>
      <c r="C467" s="193"/>
    </row>
    <row r="468" spans="1:5" ht="15" customHeight="1" x14ac:dyDescent="0.25"/>
    <row r="469" spans="1:5" ht="15" customHeight="1" x14ac:dyDescent="0.25"/>
    <row r="470" spans="1:5" ht="15" customHeight="1" x14ac:dyDescent="0.25"/>
    <row r="471" spans="1:5" ht="15" customHeight="1" x14ac:dyDescent="0.25">
      <c r="C471" s="92"/>
    </row>
    <row r="472" spans="1:5" x14ac:dyDescent="0.25">
      <c r="C472" s="92"/>
      <c r="D472" s="93"/>
      <c r="E472" s="93"/>
    </row>
    <row r="473" spans="1:5" x14ac:dyDescent="0.25">
      <c r="C473" s="92"/>
      <c r="D473" s="93"/>
      <c r="E473" s="93"/>
    </row>
    <row r="474" spans="1:5" x14ac:dyDescent="0.25">
      <c r="C474" s="92"/>
      <c r="D474" s="93"/>
      <c r="E474" s="93"/>
    </row>
    <row r="475" spans="1:5" x14ac:dyDescent="0.25">
      <c r="C475" s="92"/>
      <c r="D475" s="93"/>
      <c r="E475" s="93"/>
    </row>
    <row r="476" spans="1:5" x14ac:dyDescent="0.25">
      <c r="C476" s="92"/>
      <c r="D476" s="93"/>
      <c r="E476" s="93"/>
    </row>
    <row r="477" spans="1:5" x14ac:dyDescent="0.25">
      <c r="C477" s="92"/>
      <c r="D477" s="93"/>
      <c r="E477" s="93"/>
    </row>
    <row r="478" spans="1:5" x14ac:dyDescent="0.25">
      <c r="C478" s="92"/>
      <c r="D478" s="93"/>
      <c r="E478" s="93"/>
    </row>
    <row r="479" spans="1:5" x14ac:dyDescent="0.25">
      <c r="C479" s="92"/>
      <c r="D479" s="93"/>
      <c r="E479" s="93"/>
    </row>
    <row r="480" spans="1:5" x14ac:dyDescent="0.25">
      <c r="C480" s="92"/>
      <c r="D480" s="93"/>
      <c r="E480" s="93"/>
    </row>
    <row r="481" spans="3:5" x14ac:dyDescent="0.25">
      <c r="C481" s="92"/>
      <c r="D481" s="93"/>
      <c r="E481" s="93"/>
    </row>
    <row r="482" spans="3:5" x14ac:dyDescent="0.25">
      <c r="C482" s="92"/>
      <c r="D482" s="93"/>
      <c r="E482" s="93"/>
    </row>
    <row r="483" spans="3:5" x14ac:dyDescent="0.25">
      <c r="C483" s="92"/>
      <c r="D483" s="93"/>
      <c r="E483" s="93"/>
    </row>
    <row r="484" spans="3:5" x14ac:dyDescent="0.25">
      <c r="C484" s="92"/>
      <c r="D484" s="93"/>
      <c r="E484" s="93"/>
    </row>
    <row r="485" spans="3:5" x14ac:dyDescent="0.25">
      <c r="C485" s="92"/>
      <c r="D485" s="93"/>
      <c r="E485" s="93"/>
    </row>
    <row r="486" spans="3:5" x14ac:dyDescent="0.25">
      <c r="C486" s="92"/>
      <c r="D486" s="93"/>
      <c r="E486" s="93"/>
    </row>
    <row r="487" spans="3:5" x14ac:dyDescent="0.25">
      <c r="C487" s="92"/>
      <c r="D487" s="94"/>
      <c r="E487" s="94"/>
    </row>
    <row r="488" spans="3:5" x14ac:dyDescent="0.25">
      <c r="C488" s="3"/>
      <c r="D488" s="95"/>
      <c r="E488" s="95"/>
    </row>
  </sheetData>
  <mergeCells count="130">
    <mergeCell ref="A461:B461"/>
    <mergeCell ref="A462:A466"/>
    <mergeCell ref="C462:C466"/>
    <mergeCell ref="A467:C467"/>
    <mergeCell ref="A442:A450"/>
    <mergeCell ref="C442:C450"/>
    <mergeCell ref="A451:B451"/>
    <mergeCell ref="A452:A456"/>
    <mergeCell ref="C452:C456"/>
    <mergeCell ref="A457:B457"/>
    <mergeCell ref="A458:A460"/>
    <mergeCell ref="C458:C460"/>
    <mergeCell ref="A428:A433"/>
    <mergeCell ref="C428:C433"/>
    <mergeCell ref="A434:B434"/>
    <mergeCell ref="A437:A440"/>
    <mergeCell ref="C437:C440"/>
    <mergeCell ref="A441:B441"/>
    <mergeCell ref="A411:A415"/>
    <mergeCell ref="C412:C415"/>
    <mergeCell ref="A416:B416"/>
    <mergeCell ref="C418:C426"/>
    <mergeCell ref="A427:B427"/>
    <mergeCell ref="A417:A426"/>
    <mergeCell ref="A397:A404"/>
    <mergeCell ref="C399:C404"/>
    <mergeCell ref="A405:A408"/>
    <mergeCell ref="C407:C408"/>
    <mergeCell ref="A409:B409"/>
    <mergeCell ref="A410:B410"/>
    <mergeCell ref="A385:A388"/>
    <mergeCell ref="C387:C388"/>
    <mergeCell ref="A389:A392"/>
    <mergeCell ref="C391:C392"/>
    <mergeCell ref="A393:A396"/>
    <mergeCell ref="C395:C396"/>
    <mergeCell ref="A373:A376"/>
    <mergeCell ref="C375:C376"/>
    <mergeCell ref="A377:A380"/>
    <mergeCell ref="C379:C380"/>
    <mergeCell ref="A381:A384"/>
    <mergeCell ref="C383:C384"/>
    <mergeCell ref="A359:A362"/>
    <mergeCell ref="C361:C362"/>
    <mergeCell ref="A363:A366"/>
    <mergeCell ref="C365:C366"/>
    <mergeCell ref="C369:C370"/>
    <mergeCell ref="A367:A372"/>
    <mergeCell ref="A347:A350"/>
    <mergeCell ref="C349:C350"/>
    <mergeCell ref="A351:A354"/>
    <mergeCell ref="C353:C354"/>
    <mergeCell ref="A355:A358"/>
    <mergeCell ref="C357:C358"/>
    <mergeCell ref="A328:A335"/>
    <mergeCell ref="C332:C333"/>
    <mergeCell ref="A336:A341"/>
    <mergeCell ref="C338:C341"/>
    <mergeCell ref="A342:A346"/>
    <mergeCell ref="C344:C346"/>
    <mergeCell ref="A300:A309"/>
    <mergeCell ref="C302:C309"/>
    <mergeCell ref="A310:A319"/>
    <mergeCell ref="C312:C319"/>
    <mergeCell ref="A320:A327"/>
    <mergeCell ref="C322:C327"/>
    <mergeCell ref="A273:A281"/>
    <mergeCell ref="C275:C281"/>
    <mergeCell ref="A282:A289"/>
    <mergeCell ref="C284:C289"/>
    <mergeCell ref="A290:A299"/>
    <mergeCell ref="C292:C299"/>
    <mergeCell ref="A247:A255"/>
    <mergeCell ref="C249:C255"/>
    <mergeCell ref="A256:A263"/>
    <mergeCell ref="C258:C263"/>
    <mergeCell ref="A264:A272"/>
    <mergeCell ref="C266:C272"/>
    <mergeCell ref="A221:A229"/>
    <mergeCell ref="C223:C229"/>
    <mergeCell ref="A230:A237"/>
    <mergeCell ref="C232:C237"/>
    <mergeCell ref="A238:A246"/>
    <mergeCell ref="C240:C246"/>
    <mergeCell ref="A193:A202"/>
    <mergeCell ref="C195:C202"/>
    <mergeCell ref="A203:A211"/>
    <mergeCell ref="C205:C211"/>
    <mergeCell ref="A212:A220"/>
    <mergeCell ref="C214:C220"/>
    <mergeCell ref="A172:A175"/>
    <mergeCell ref="C174:C175"/>
    <mergeCell ref="A176:A184"/>
    <mergeCell ref="C178:C184"/>
    <mergeCell ref="A185:A192"/>
    <mergeCell ref="C187:C192"/>
    <mergeCell ref="A144:A151"/>
    <mergeCell ref="C148:C149"/>
    <mergeCell ref="A152:A161"/>
    <mergeCell ref="C158:C159"/>
    <mergeCell ref="A162:A171"/>
    <mergeCell ref="C168:C169"/>
    <mergeCell ref="A118:A125"/>
    <mergeCell ref="C122:C123"/>
    <mergeCell ref="A126:A135"/>
    <mergeCell ref="C132:C133"/>
    <mergeCell ref="A136:A143"/>
    <mergeCell ref="C140:C141"/>
    <mergeCell ref="A90:A99"/>
    <mergeCell ref="C96:C97"/>
    <mergeCell ref="A100:A109"/>
    <mergeCell ref="C106:C107"/>
    <mergeCell ref="A110:A117"/>
    <mergeCell ref="C114:C115"/>
    <mergeCell ref="A64:A73"/>
    <mergeCell ref="C70:C71"/>
    <mergeCell ref="A74:A81"/>
    <mergeCell ref="C78:C79"/>
    <mergeCell ref="A82:A89"/>
    <mergeCell ref="C86:C87"/>
    <mergeCell ref="A8:E8"/>
    <mergeCell ref="A12:A14"/>
    <mergeCell ref="A15:A63"/>
    <mergeCell ref="C23:C27"/>
    <mergeCell ref="C29:C33"/>
    <mergeCell ref="C37:C39"/>
    <mergeCell ref="C41:C48"/>
    <mergeCell ref="C50:C53"/>
    <mergeCell ref="C55:C57"/>
    <mergeCell ref="C59:C63"/>
  </mergeCells>
  <pageMargins left="0.2" right="0.2" top="0.2" bottom="0.2" header="0.2" footer="0.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2024-08-28T12:18:11Z</cp:lastPrinted>
  <dcterms:created xsi:type="dcterms:W3CDTF">2021-01-31T12:45:20Z</dcterms:created>
  <dcterms:modified xsi:type="dcterms:W3CDTF">2024-10-24T07:50:16Z</dcterms:modified>
</cp:coreProperties>
</file>