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12-17\"/>
    </mc:Choice>
  </mc:AlternateContent>
  <bookViews>
    <workbookView xWindow="0" yWindow="0" windowWidth="23250" windowHeight="12435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D466" i="2" l="1"/>
  <c r="D459" i="2"/>
  <c r="D435" i="2" l="1"/>
  <c r="E475" i="2" l="1"/>
  <c r="D475" i="2"/>
  <c r="D425" i="2"/>
  <c r="E425" i="2"/>
  <c r="E444" i="2"/>
  <c r="D444" i="2"/>
  <c r="D438" i="2"/>
  <c r="E466" i="2" l="1"/>
  <c r="D476" i="2" l="1"/>
  <c r="E461" i="2" l="1"/>
  <c r="D461" i="2"/>
  <c r="E390" i="2"/>
  <c r="D390" i="2"/>
  <c r="D439" i="2"/>
  <c r="E439" i="2"/>
  <c r="E446" i="2"/>
  <c r="D446" i="2"/>
  <c r="E440" i="2"/>
  <c r="D440" i="2"/>
  <c r="E458" i="2" l="1"/>
  <c r="D458" i="2"/>
  <c r="E96" i="2" l="1"/>
  <c r="D96" i="2"/>
  <c r="E168" i="2"/>
  <c r="D168" i="2"/>
  <c r="D483" i="2" l="1"/>
  <c r="D57" i="2" l="1"/>
  <c r="E22" i="2" l="1"/>
  <c r="E453" i="2" l="1"/>
  <c r="D453" i="2"/>
  <c r="E457" i="2" l="1"/>
  <c r="D457" i="2"/>
  <c r="E36" i="2"/>
  <c r="D36" i="2"/>
  <c r="E468" i="2" l="1"/>
  <c r="D468" i="2"/>
  <c r="D470" i="2"/>
  <c r="E132" i="2"/>
  <c r="D132" i="2"/>
  <c r="D454" i="2" s="1"/>
  <c r="E70" i="2"/>
  <c r="D70" i="2"/>
  <c r="D158" i="2"/>
  <c r="E158" i="2"/>
  <c r="E456" i="2" l="1"/>
  <c r="E437" i="2"/>
  <c r="E454" i="2"/>
  <c r="E106" i="2"/>
  <c r="D106" i="2"/>
  <c r="E442" i="2"/>
  <c r="D442" i="2"/>
  <c r="E445" i="2"/>
  <c r="D445" i="2"/>
  <c r="D489" i="2" l="1"/>
  <c r="D488" i="2"/>
  <c r="D487" i="2"/>
  <c r="D486" i="2"/>
  <c r="D485" i="2"/>
  <c r="E484" i="2"/>
  <c r="D482" i="2"/>
  <c r="D481" i="2"/>
  <c r="D480" i="2" s="1"/>
  <c r="E480" i="2"/>
  <c r="D479" i="2"/>
  <c r="E478" i="2"/>
  <c r="D478" i="2"/>
  <c r="E477" i="2"/>
  <c r="D477" i="2"/>
  <c r="E473" i="2"/>
  <c r="D473" i="2"/>
  <c r="D472" i="2"/>
  <c r="E471" i="2"/>
  <c r="D471" i="2"/>
  <c r="E469" i="2"/>
  <c r="D469" i="2"/>
  <c r="E467" i="2"/>
  <c r="D467" i="2"/>
  <c r="E465" i="2"/>
  <c r="D465" i="2"/>
  <c r="D463" i="2"/>
  <c r="D462" i="2"/>
  <c r="D460" i="2"/>
  <c r="D455" i="2"/>
  <c r="E452" i="2"/>
  <c r="E449" i="2" s="1"/>
  <c r="D452" i="2"/>
  <c r="D451" i="2"/>
  <c r="D450" i="2"/>
  <c r="D448" i="2"/>
  <c r="E447" i="2"/>
  <c r="D447" i="2"/>
  <c r="D443" i="2"/>
  <c r="E441" i="2"/>
  <c r="D441" i="2"/>
  <c r="D437" i="2"/>
  <c r="E434" i="2"/>
  <c r="D434" i="2"/>
  <c r="E433" i="2"/>
  <c r="D433" i="2"/>
  <c r="E432" i="2"/>
  <c r="D432" i="2"/>
  <c r="D431" i="2"/>
  <c r="E424" i="2"/>
  <c r="D424" i="2"/>
  <c r="E417" i="2"/>
  <c r="E416" i="2" s="1"/>
  <c r="D417" i="2"/>
  <c r="D416" i="2" s="1"/>
  <c r="E413" i="2"/>
  <c r="E412" i="2" s="1"/>
  <c r="D413" i="2"/>
  <c r="D412" i="2" s="1"/>
  <c r="E409" i="2"/>
  <c r="E408" i="2" s="1"/>
  <c r="D409" i="2"/>
  <c r="D408" i="2" s="1"/>
  <c r="E405" i="2"/>
  <c r="E404" i="2" s="1"/>
  <c r="D405" i="2"/>
  <c r="D404" i="2" s="1"/>
  <c r="E401" i="2"/>
  <c r="E400" i="2" s="1"/>
  <c r="D401" i="2"/>
  <c r="D400" i="2" s="1"/>
  <c r="E397" i="2"/>
  <c r="E396" i="2" s="1"/>
  <c r="D397" i="2"/>
  <c r="D396" i="2" s="1"/>
  <c r="E393" i="2"/>
  <c r="E392" i="2" s="1"/>
  <c r="D393" i="2"/>
  <c r="D392" i="2" s="1"/>
  <c r="E387" i="2"/>
  <c r="E386" i="2" s="1"/>
  <c r="D387" i="2"/>
  <c r="D386" i="2" s="1"/>
  <c r="E383" i="2"/>
  <c r="E382" i="2" s="1"/>
  <c r="D383" i="2"/>
  <c r="D382" i="2" s="1"/>
  <c r="E379" i="2"/>
  <c r="E378" i="2" s="1"/>
  <c r="D379" i="2"/>
  <c r="D378" i="2" s="1"/>
  <c r="E375" i="2"/>
  <c r="E374" i="2" s="1"/>
  <c r="D375" i="2"/>
  <c r="D374" i="2" s="1"/>
  <c r="E371" i="2"/>
  <c r="E370" i="2" s="1"/>
  <c r="D371" i="2"/>
  <c r="D370" i="2" s="1"/>
  <c r="E367" i="2"/>
  <c r="E366" i="2" s="1"/>
  <c r="D367" i="2"/>
  <c r="D366" i="2" s="1"/>
  <c r="E362" i="2"/>
  <c r="E361" i="2" s="1"/>
  <c r="D362" i="2"/>
  <c r="D361" i="2" s="1"/>
  <c r="E356" i="2"/>
  <c r="E355" i="2" s="1"/>
  <c r="D356" i="2"/>
  <c r="D355" i="2" s="1"/>
  <c r="E353" i="2"/>
  <c r="D353" i="2"/>
  <c r="E348" i="2"/>
  <c r="D348" i="2"/>
  <c r="E340" i="2"/>
  <c r="E339" i="2" s="1"/>
  <c r="D340" i="2"/>
  <c r="D339" i="2" s="1"/>
  <c r="E329" i="2"/>
  <c r="E328" i="2" s="1"/>
  <c r="D329" i="2"/>
  <c r="D328" i="2" s="1"/>
  <c r="E318" i="2"/>
  <c r="E317" i="2" s="1"/>
  <c r="D318" i="2"/>
  <c r="D317" i="2" s="1"/>
  <c r="E307" i="2"/>
  <c r="E306" i="2" s="1"/>
  <c r="D307" i="2"/>
  <c r="D306" i="2" s="1"/>
  <c r="E298" i="2"/>
  <c r="E297" i="2" s="1"/>
  <c r="D298" i="2"/>
  <c r="D297" i="2" s="1"/>
  <c r="E288" i="2"/>
  <c r="E287" i="2" s="1"/>
  <c r="D288" i="2"/>
  <c r="D287" i="2" s="1"/>
  <c r="E278" i="2"/>
  <c r="E277" i="2" s="1"/>
  <c r="D278" i="2"/>
  <c r="D277" i="2" s="1"/>
  <c r="E269" i="2"/>
  <c r="E268" i="2" s="1"/>
  <c r="D269" i="2"/>
  <c r="D268" i="2" s="1"/>
  <c r="E259" i="2"/>
  <c r="E258" i="2" s="1"/>
  <c r="D259" i="2"/>
  <c r="D258" i="2" s="1"/>
  <c r="E249" i="2"/>
  <c r="E248" i="2" s="1"/>
  <c r="D249" i="2"/>
  <c r="D248" i="2" s="1"/>
  <c r="E240" i="2"/>
  <c r="E239" i="2" s="1"/>
  <c r="D240" i="2"/>
  <c r="D239" i="2" s="1"/>
  <c r="E230" i="2"/>
  <c r="E229" i="2" s="1"/>
  <c r="D230" i="2"/>
  <c r="D229" i="2" s="1"/>
  <c r="E220" i="2"/>
  <c r="E219" i="2" s="1"/>
  <c r="D220" i="2"/>
  <c r="D219" i="2" s="1"/>
  <c r="E210" i="2"/>
  <c r="E209" i="2" s="1"/>
  <c r="D210" i="2"/>
  <c r="D209" i="2" s="1"/>
  <c r="E199" i="2"/>
  <c r="E198" i="2" s="1"/>
  <c r="D199" i="2"/>
  <c r="D198" i="2" s="1"/>
  <c r="E190" i="2"/>
  <c r="E189" i="2" s="1"/>
  <c r="D190" i="2"/>
  <c r="D189" i="2" s="1"/>
  <c r="E180" i="2"/>
  <c r="E179" i="2" s="1"/>
  <c r="D180" i="2"/>
  <c r="D179" i="2" s="1"/>
  <c r="E176" i="2"/>
  <c r="D176" i="2"/>
  <c r="E175" i="2"/>
  <c r="D175" i="2"/>
  <c r="E173" i="2"/>
  <c r="D173" i="2"/>
  <c r="E170" i="2"/>
  <c r="D170" i="2"/>
  <c r="E166" i="2"/>
  <c r="D166" i="2"/>
  <c r="E163" i="2"/>
  <c r="D163" i="2"/>
  <c r="E160" i="2"/>
  <c r="D160" i="2"/>
  <c r="E156" i="2"/>
  <c r="D156" i="2"/>
  <c r="E153" i="2"/>
  <c r="D153" i="2"/>
  <c r="E150" i="2"/>
  <c r="D150" i="2"/>
  <c r="E148" i="2"/>
  <c r="D148" i="2"/>
  <c r="E145" i="2"/>
  <c r="D145" i="2"/>
  <c r="E142" i="2"/>
  <c r="D142" i="2"/>
  <c r="E140" i="2"/>
  <c r="D140" i="2"/>
  <c r="E137" i="2"/>
  <c r="D137" i="2"/>
  <c r="E134" i="2"/>
  <c r="D134" i="2"/>
  <c r="E130" i="2"/>
  <c r="D130" i="2"/>
  <c r="E127" i="2"/>
  <c r="D127" i="2"/>
  <c r="E124" i="2"/>
  <c r="D124" i="2"/>
  <c r="E122" i="2"/>
  <c r="D122" i="2"/>
  <c r="E119" i="2"/>
  <c r="D119" i="2"/>
  <c r="E116" i="2"/>
  <c r="D116" i="2"/>
  <c r="E114" i="2"/>
  <c r="D114" i="2"/>
  <c r="E111" i="2"/>
  <c r="D111" i="2"/>
  <c r="E108" i="2"/>
  <c r="D108" i="2"/>
  <c r="E104" i="2"/>
  <c r="D104" i="2"/>
  <c r="E101" i="2"/>
  <c r="D101" i="2"/>
  <c r="E98" i="2"/>
  <c r="D98" i="2"/>
  <c r="E94" i="2"/>
  <c r="D94" i="2"/>
  <c r="E91" i="2"/>
  <c r="D91" i="2"/>
  <c r="E88" i="2"/>
  <c r="D88" i="2"/>
  <c r="E86" i="2"/>
  <c r="D86" i="2"/>
  <c r="E83" i="2"/>
  <c r="D83" i="2"/>
  <c r="E80" i="2"/>
  <c r="D80" i="2"/>
  <c r="E78" i="2"/>
  <c r="D78" i="2"/>
  <c r="E75" i="2"/>
  <c r="D75" i="2"/>
  <c r="E72" i="2"/>
  <c r="D72" i="2"/>
  <c r="E68" i="2"/>
  <c r="D68" i="2"/>
  <c r="E61" i="2"/>
  <c r="D61" i="2"/>
  <c r="E57" i="2"/>
  <c r="E52" i="2"/>
  <c r="D52" i="2"/>
  <c r="E43" i="2"/>
  <c r="D43" i="2"/>
  <c r="E30" i="2"/>
  <c r="D30" i="2"/>
  <c r="D22" i="2"/>
  <c r="E16" i="2"/>
  <c r="D16" i="2"/>
  <c r="E13" i="2"/>
  <c r="E12" i="2" s="1"/>
  <c r="D13" i="2"/>
  <c r="D12" i="2" s="1"/>
  <c r="E93" i="2" l="1"/>
  <c r="E165" i="2"/>
  <c r="E430" i="2"/>
  <c r="D165" i="2"/>
  <c r="D347" i="2"/>
  <c r="D93" i="2"/>
  <c r="E436" i="2"/>
  <c r="E15" i="2"/>
  <c r="E155" i="2"/>
  <c r="E77" i="2"/>
  <c r="E85" i="2"/>
  <c r="D113" i="2"/>
  <c r="D129" i="2"/>
  <c r="D430" i="2"/>
  <c r="D436" i="2"/>
  <c r="D464" i="2"/>
  <c r="E103" i="2"/>
  <c r="E121" i="2"/>
  <c r="E347" i="2"/>
  <c r="D484" i="2"/>
  <c r="D147" i="2"/>
  <c r="D456" i="2"/>
  <c r="D67" i="2"/>
  <c r="E147" i="2"/>
  <c r="D155" i="2"/>
  <c r="E474" i="2"/>
  <c r="E464" i="2"/>
  <c r="E139" i="2"/>
  <c r="E67" i="2"/>
  <c r="D85" i="2"/>
  <c r="E113" i="2"/>
  <c r="D474" i="2"/>
  <c r="D103" i="2"/>
  <c r="E129" i="2"/>
  <c r="D139" i="2"/>
  <c r="D77" i="2"/>
  <c r="D121" i="2"/>
  <c r="D15" i="2"/>
  <c r="D449" i="2"/>
  <c r="E429" i="2" l="1"/>
  <c r="D429" i="2"/>
</calcChain>
</file>

<file path=xl/sharedStrings.xml><?xml version="1.0" encoding="utf-8"?>
<sst xmlns="http://schemas.openxmlformats.org/spreadsheetml/2006/main" count="635" uniqueCount="155">
  <si>
    <t>PATVIRTINTA</t>
  </si>
  <si>
    <t>Panevėžio rajono savivaldybės tarybos</t>
  </si>
  <si>
    <t>3 priedas</t>
  </si>
  <si>
    <t>PANEVĖŽIO RAJONO SAVIVALDYBĖS 2024 METŲ ASIGNAVIMAI PAGAL PROGRAMAS</t>
  </si>
  <si>
    <t>Eil.
Nr.</t>
  </si>
  <si>
    <t>Asignavimų valdytojas</t>
  </si>
  <si>
    <t>Programos kodas</t>
  </si>
  <si>
    <t>Iš viso išlaidoms</t>
  </si>
  <si>
    <t>iš jų darbo
užmokesčiui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</si>
  <si>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</si>
  <si>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</si>
  <si>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</si>
  <si>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</si>
  <si>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</si>
  <si>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</si>
  <si>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</si>
  <si>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ES paramos lėšos 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</si>
  <si>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</si>
  <si>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</si>
  <si>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</si>
  <si>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</si>
  <si>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</si>
  <si>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 xml:space="preserve">ES finansinės paramos lėšos </t>
  </si>
  <si>
    <t>mokymo lėšos</t>
  </si>
  <si>
    <t>Aktyvaus bendruomenės gyvenimo skatinimo programa</t>
  </si>
  <si>
    <t>03</t>
  </si>
  <si>
    <t>valstybės biudžeto lėšos projektams</t>
  </si>
  <si>
    <t xml:space="preserve"> Rajono infrastruktūros priežiūros, modernizavimo ir plėtros 
programa</t>
  </si>
  <si>
    <t>04</t>
  </si>
  <si>
    <t>valstybės lėšos keliams</t>
  </si>
  <si>
    <t>skolintos lėšos</t>
  </si>
  <si>
    <t>Socialinės atskirties mažinimo programa</t>
  </si>
  <si>
    <t>05</t>
  </si>
  <si>
    <t>valstybės biudžeto lėšos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</si>
  <si>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</si>
  <si>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</si>
  <si>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</si>
  <si>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</si>
  <si>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</si>
  <si>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</si>
  <si>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</si>
  <si>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</si>
  <si>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</si>
  <si>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</si>
  <si>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</si>
  <si>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>Rajono infrastruktūros priežiūros, modernizavimo ir plėtros 
programa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</si>
  <si>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</si>
  <si>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</si>
  <si>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</si>
  <si>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</si>
  <si>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</si>
  <si>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</si>
  <si>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</si>
  <si>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</si>
  <si>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</si>
  <si>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</si>
  <si>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</si>
  <si>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</si>
  <si>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</si>
  <si>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</si>
  <si>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</si>
  <si>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</si>
  <si>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</si>
  <si>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</si>
  <si>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</si>
  <si>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</si>
  <si>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</si>
  <si>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</si>
  <si>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</si>
  <si>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</si>
  <si>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</si>
  <si>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</si>
  <si>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</si>
  <si>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iš jų: Ugdymo proceso ir kokybiškos ugdymosi aplinkos užtikrinimo 
programa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</si>
  <si>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</si>
  <si>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</si>
  <si>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</si>
  <si>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</si>
  <si>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</si>
  <si>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</si>
  <si>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</si>
  <si>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</si>
  <si>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</si>
  <si>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</si>
  <si>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</si>
  <si>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</si>
  <si>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</si>
  <si>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</si>
  <si>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</si>
  <si>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</si>
  <si>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</si>
  <si>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</si>
  <si>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</si>
  <si>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</si>
  <si>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</si>
  <si>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</si>
  <si>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</si>
  <si>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</si>
  <si>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</si>
  <si>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</si>
  <si>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</si>
  <si>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</si>
  <si>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</si>
  <si>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</si>
  <si>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</si>
  <si>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</si>
  <si>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</si>
  <si>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</si>
  <si>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iš jų:  Ugdymo proceso ir kokybiškos ugdymosi aplinkos užtikrinimo 
programa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</si>
  <si>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</si>
  <si>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</si>
  <si>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</si>
  <si>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</si>
  <si>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</si>
  <si>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</si>
  <si>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</si>
  <si>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</si>
  <si>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</si>
  <si>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</si>
  <si>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</si>
  <si>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</si>
  <si>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</si>
  <si>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</si>
  <si>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</si>
  <si>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</si>
  <si>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</si>
  <si>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</si>
  <si>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</si>
  <si>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</si>
  <si>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</si>
  <si>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</si>
  <si>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</si>
  <si>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</si>
  <si>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</si>
  <si>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</si>
  <si>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</si>
  <si>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</si>
  <si>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</si>
  <si>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</si>
  <si>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</si>
  <si>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</si>
  <si>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</si>
  <si>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</si>
  <si>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</si>
  <si>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</si>
  <si>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</si>
  <si>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</si>
  <si>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</si>
  <si>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</si>
  <si>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</si>
  <si>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valstybės vardu pasiskolintos lėšos</t>
  </si>
  <si>
    <t>valstybės biudžeto tikslinės paskirties lėšos</t>
  </si>
  <si>
    <t>(tūkst. eurų)</t>
  </si>
  <si>
    <t>valstybės biudžeto specialioji tikslinė dotacija</t>
  </si>
  <si>
    <t>2024 m. gruodžio 17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</si>
</sst>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203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6" fillId="3" borderId="10" xfId="2" applyNumberFormat="1" applyFont="1" applyFill="1" applyBorder="1" applyAlignment="1" applyProtection="1">
      <alignment horizontal="left" vertical="center"/>
    </xf>
    <xf numFmtId="49" fontId="7" fillId="3" borderId="11" xfId="2" applyNumberFormat="1" applyFont="1" applyFill="1" applyBorder="1" applyAlignment="1" applyProtection="1">
      <alignment horizontal="left" vertical="center"/>
    </xf>
    <xf numFmtId="164" fontId="6" fillId="3" borderId="7" xfId="1" applyNumberFormat="1" applyFont="1" applyFill="1" applyBorder="1" applyAlignment="1">
      <alignment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49" fontId="8" fillId="2" borderId="13" xfId="2" applyNumberFormat="1" applyFont="1" applyFill="1" applyBorder="1" applyAlignment="1" applyProtection="1">
      <alignment horizontal="center" vertical="center"/>
    </xf>
    <xf numFmtId="164" fontId="8" fillId="2" borderId="8" xfId="2" applyNumberFormat="1" applyFont="1" applyFill="1" applyBorder="1" applyAlignment="1" applyProtection="1">
      <alignment horizontal="right" vertical="center"/>
    </xf>
    <xf numFmtId="0" fontId="9" fillId="2" borderId="0" xfId="1" applyFont="1" applyFill="1" applyBorder="1" applyAlignment="1">
      <alignment horizontal="right" vertical="center"/>
    </xf>
    <xf numFmtId="49" fontId="10" fillId="2" borderId="8" xfId="1" applyNumberFormat="1" applyFont="1" applyFill="1" applyBorder="1" applyAlignment="1">
      <alignment horizontal="center" vertical="center"/>
    </xf>
    <xf numFmtId="164" fontId="9" fillId="2" borderId="8" xfId="1" applyNumberFormat="1" applyFont="1" applyFill="1" applyBorder="1" applyAlignment="1">
      <alignment vertical="center"/>
    </xf>
    <xf numFmtId="49" fontId="6" fillId="3" borderId="11" xfId="1" applyNumberFormat="1" applyFont="1" applyFill="1" applyBorder="1" applyAlignment="1">
      <alignment horizontal="center" vertical="center"/>
    </xf>
    <xf numFmtId="164" fontId="6" fillId="3" borderId="8" xfId="1" applyNumberFormat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164" fontId="9" fillId="4" borderId="8" xfId="1" applyNumberFormat="1" applyFont="1" applyFill="1" applyBorder="1" applyAlignment="1">
      <alignment vertical="center"/>
    </xf>
    <xf numFmtId="0" fontId="9" fillId="2" borderId="17" xfId="1" applyFont="1" applyFill="1" applyBorder="1" applyAlignment="1">
      <alignment horizontal="right" vertical="center"/>
    </xf>
    <xf numFmtId="49" fontId="10" fillId="2" borderId="18" xfId="1" applyNumberFormat="1" applyFont="1" applyFill="1" applyBorder="1" applyAlignment="1">
      <alignment vertical="center"/>
    </xf>
    <xf numFmtId="0" fontId="9" fillId="2" borderId="7" xfId="1" applyFont="1" applyFill="1" applyBorder="1" applyAlignment="1">
      <alignment horizontal="right" vertical="center"/>
    </xf>
    <xf numFmtId="0" fontId="8" fillId="2" borderId="8" xfId="2" applyNumberFormat="1" applyFont="1" applyFill="1" applyBorder="1" applyAlignment="1" applyProtection="1">
      <alignment horizontal="center" vertical="center" wrapText="1"/>
    </xf>
    <xf numFmtId="49" fontId="8" fillId="2" borderId="8" xfId="2" applyNumberFormat="1" applyFont="1" applyFill="1" applyBorder="1" applyAlignment="1" applyProtection="1">
      <alignment horizontal="center" vertical="center"/>
    </xf>
    <xf numFmtId="164" fontId="8" fillId="4" borderId="8" xfId="1" applyNumberFormat="1" applyFont="1" applyFill="1" applyBorder="1" applyAlignment="1">
      <alignment vertical="center"/>
    </xf>
    <xf numFmtId="49" fontId="8" fillId="2" borderId="20" xfId="2" applyNumberFormat="1" applyFont="1" applyFill="1" applyBorder="1" applyAlignment="1" applyProtection="1">
      <alignment horizontal="center" vertical="center"/>
    </xf>
    <xf numFmtId="164" fontId="8" fillId="2" borderId="8" xfId="1" applyNumberFormat="1" applyFont="1" applyFill="1" applyBorder="1" applyAlignment="1">
      <alignment vertical="center"/>
    </xf>
    <xf numFmtId="0" fontId="9" fillId="2" borderId="17" xfId="1" applyFont="1" applyFill="1" applyBorder="1" applyAlignment="1">
      <alignment horizontal="left"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6" fillId="3" borderId="11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right" vertical="center"/>
    </xf>
    <xf numFmtId="164" fontId="6" fillId="3" borderId="23" xfId="1" applyNumberFormat="1" applyFont="1" applyFill="1" applyBorder="1" applyAlignment="1">
      <alignment vertical="center"/>
    </xf>
    <xf numFmtId="164" fontId="6" fillId="3" borderId="8" xfId="1" applyNumberFormat="1" applyFont="1" applyFill="1" applyBorder="1" applyAlignment="1">
      <alignment vertical="center"/>
    </xf>
    <xf numFmtId="164" fontId="8" fillId="2" borderId="23" xfId="2" applyNumberFormat="1" applyFont="1" applyFill="1" applyBorder="1" applyAlignment="1" applyProtection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49" fontId="10" fillId="2" borderId="22" xfId="1" applyNumberFormat="1" applyFont="1" applyFill="1" applyBorder="1" applyAlignment="1">
      <alignment horizontal="center" vertical="center"/>
    </xf>
    <xf numFmtId="164" fontId="9" fillId="2" borderId="23" xfId="1" applyNumberFormat="1" applyFont="1" applyFill="1" applyBorder="1" applyAlignment="1">
      <alignment vertical="center"/>
    </xf>
    <xf numFmtId="0" fontId="8" fillId="2" borderId="6" xfId="2" applyNumberFormat="1" applyFont="1" applyFill="1" applyBorder="1" applyAlignment="1" applyProtection="1">
      <alignment horizontal="center" vertical="center" wrapText="1"/>
    </xf>
    <xf numFmtId="164" fontId="8" fillId="2" borderId="23" xfId="1" applyNumberFormat="1" applyFont="1" applyFill="1" applyBorder="1" applyAlignment="1">
      <alignment vertical="center"/>
    </xf>
    <xf numFmtId="164" fontId="12" fillId="2" borderId="8" xfId="3" applyNumberFormat="1" applyFont="1" applyFill="1" applyBorder="1" applyAlignment="1" applyProtection="1">
      <alignment vertical="center"/>
    </xf>
    <xf numFmtId="0" fontId="6" fillId="3" borderId="22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center" vertical="center"/>
    </xf>
    <xf numFmtId="0" fontId="8" fillId="2" borderId="7" xfId="2" applyNumberFormat="1" applyFont="1" applyFill="1" applyBorder="1" applyAlignment="1" applyProtection="1">
      <alignment horizontal="center" vertical="center" wrapText="1"/>
    </xf>
    <xf numFmtId="164" fontId="1" fillId="0" borderId="0" xfId="1" applyNumberFormat="1" applyAlignment="1">
      <alignment vertical="center"/>
    </xf>
    <xf numFmtId="164" fontId="6" fillId="3" borderId="26" xfId="1" applyNumberFormat="1" applyFont="1" applyFill="1" applyBorder="1" applyAlignment="1">
      <alignment vertical="center"/>
    </xf>
    <xf numFmtId="0" fontId="6" fillId="3" borderId="27" xfId="1" applyFont="1" applyFill="1" applyBorder="1" applyAlignment="1">
      <alignment vertical="center"/>
    </xf>
    <xf numFmtId="164" fontId="9" fillId="2" borderId="28" xfId="1" applyNumberFormat="1" applyFont="1" applyFill="1" applyBorder="1" applyAlignment="1">
      <alignment vertical="center"/>
    </xf>
    <xf numFmtId="164" fontId="9" fillId="2" borderId="6" xfId="1" applyNumberFormat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right" vertical="center"/>
    </xf>
    <xf numFmtId="164" fontId="6" fillId="3" borderId="29" xfId="1" applyNumberFormat="1" applyFont="1" applyFill="1" applyBorder="1" applyAlignment="1">
      <alignment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164" fontId="8" fillId="2" borderId="22" xfId="1" applyNumberFormat="1" applyFont="1" applyFill="1" applyBorder="1" applyAlignment="1">
      <alignment vertical="center"/>
    </xf>
    <xf numFmtId="164" fontId="8" fillId="2" borderId="26" xfId="1" applyNumberFormat="1" applyFont="1" applyFill="1" applyBorder="1" applyAlignment="1">
      <alignment vertical="center"/>
    </xf>
    <xf numFmtId="0" fontId="9" fillId="0" borderId="8" xfId="1" applyFont="1" applyBorder="1" applyAlignment="1">
      <alignment vertical="center"/>
    </xf>
    <xf numFmtId="164" fontId="9" fillId="0" borderId="8" xfId="1" applyNumberFormat="1" applyFont="1" applyBorder="1" applyAlignment="1">
      <alignment vertical="center"/>
    </xf>
    <xf numFmtId="164" fontId="6" fillId="3" borderId="31" xfId="1" applyNumberFormat="1" applyFont="1" applyFill="1" applyBorder="1" applyAlignment="1">
      <alignment vertical="center"/>
    </xf>
    <xf numFmtId="164" fontId="9" fillId="2" borderId="22" xfId="1" applyNumberFormat="1" applyFont="1" applyFill="1" applyBorder="1" applyAlignment="1">
      <alignment vertical="center"/>
    </xf>
    <xf numFmtId="164" fontId="9" fillId="2" borderId="26" xfId="1" applyNumberFormat="1" applyFont="1" applyFill="1" applyBorder="1" applyAlignment="1">
      <alignment vertical="center"/>
    </xf>
    <xf numFmtId="164" fontId="9" fillId="2" borderId="32" xfId="1" applyNumberFormat="1" applyFont="1" applyFill="1" applyBorder="1" applyAlignment="1">
      <alignment vertical="center"/>
    </xf>
    <xf numFmtId="164" fontId="9" fillId="2" borderId="31" xfId="1" applyNumberFormat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center" vertical="center"/>
    </xf>
    <xf numFmtId="164" fontId="6" fillId="3" borderId="33" xfId="1" applyNumberFormat="1" applyFont="1" applyFill="1" applyBorder="1" applyAlignment="1">
      <alignment vertical="center"/>
    </xf>
    <xf numFmtId="1" fontId="9" fillId="2" borderId="31" xfId="1" applyNumberFormat="1" applyFont="1" applyFill="1" applyBorder="1" applyAlignment="1">
      <alignment vertical="center"/>
    </xf>
    <xf numFmtId="0" fontId="6" fillId="3" borderId="25" xfId="1" applyFont="1" applyFill="1" applyBorder="1" applyAlignment="1">
      <alignment vertical="center"/>
    </xf>
    <xf numFmtId="0" fontId="9" fillId="2" borderId="18" xfId="1" applyFont="1" applyFill="1" applyBorder="1" applyAlignment="1">
      <alignment horizontal="right" vertical="center"/>
    </xf>
    <xf numFmtId="0" fontId="9" fillId="2" borderId="35" xfId="1" applyFont="1" applyFill="1" applyBorder="1" applyAlignment="1">
      <alignment horizontal="right" vertical="center"/>
    </xf>
    <xf numFmtId="164" fontId="9" fillId="4" borderId="22" xfId="1" applyNumberFormat="1" applyFont="1" applyFill="1" applyBorder="1" applyAlignment="1">
      <alignment vertical="center"/>
    </xf>
    <xf numFmtId="164" fontId="9" fillId="4" borderId="26" xfId="1" applyNumberFormat="1" applyFont="1" applyFill="1" applyBorder="1" applyAlignment="1">
      <alignment vertical="center"/>
    </xf>
    <xf numFmtId="164" fontId="6" fillId="3" borderId="39" xfId="1" applyNumberFormat="1" applyFont="1" applyFill="1" applyBorder="1" applyAlignment="1">
      <alignment vertical="center"/>
    </xf>
    <xf numFmtId="0" fontId="8" fillId="2" borderId="40" xfId="2" applyNumberFormat="1" applyFont="1" applyFill="1" applyBorder="1" applyAlignment="1" applyProtection="1">
      <alignment horizontal="center" vertical="center" wrapText="1"/>
    </xf>
    <xf numFmtId="0" fontId="13" fillId="0" borderId="8" xfId="1" applyFont="1" applyBorder="1" applyAlignment="1">
      <alignment vertical="center"/>
    </xf>
    <xf numFmtId="164" fontId="13" fillId="0" borderId="8" xfId="1" applyNumberFormat="1" applyFont="1" applyBorder="1" applyAlignment="1">
      <alignment vertical="center"/>
    </xf>
    <xf numFmtId="0" fontId="1" fillId="0" borderId="8" xfId="1" applyBorder="1" applyAlignment="1">
      <alignment vertical="center"/>
    </xf>
    <xf numFmtId="49" fontId="10" fillId="2" borderId="41" xfId="1" applyNumberFormat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vertical="center"/>
    </xf>
    <xf numFmtId="164" fontId="6" fillId="3" borderId="41" xfId="1" applyNumberFormat="1" applyFont="1" applyFill="1" applyBorder="1" applyAlignment="1">
      <alignment vertical="center"/>
    </xf>
    <xf numFmtId="164" fontId="9" fillId="4" borderId="23" xfId="1" applyNumberFormat="1" applyFont="1" applyFill="1" applyBorder="1" applyAlignment="1">
      <alignment vertical="center"/>
    </xf>
    <xf numFmtId="164" fontId="9" fillId="4" borderId="28" xfId="1" applyNumberFormat="1" applyFont="1" applyFill="1" applyBorder="1" applyAlignment="1">
      <alignment vertical="center"/>
    </xf>
    <xf numFmtId="164" fontId="9" fillId="4" borderId="6" xfId="1" applyNumberFormat="1" applyFont="1" applyFill="1" applyBorder="1" applyAlignment="1">
      <alignment vertical="center"/>
    </xf>
    <xf numFmtId="0" fontId="8" fillId="2" borderId="17" xfId="2" applyNumberFormat="1" applyFont="1" applyFill="1" applyBorder="1" applyAlignment="1" applyProtection="1">
      <alignment horizontal="center" vertical="center" wrapText="1"/>
    </xf>
    <xf numFmtId="0" fontId="6" fillId="6" borderId="22" xfId="1" applyFont="1" applyFill="1" applyBorder="1" applyAlignment="1">
      <alignment vertical="center"/>
    </xf>
    <xf numFmtId="164" fontId="6" fillId="6" borderId="41" xfId="1" applyNumberFormat="1" applyFont="1" applyFill="1" applyBorder="1" applyAlignment="1">
      <alignment vertical="center"/>
    </xf>
    <xf numFmtId="164" fontId="6" fillId="6" borderId="7" xfId="1" applyNumberFormat="1" applyFont="1" applyFill="1" applyBorder="1" applyAlignment="1">
      <alignment vertical="center"/>
    </xf>
    <xf numFmtId="49" fontId="4" fillId="2" borderId="22" xfId="1" applyNumberFormat="1" applyFont="1" applyFill="1" applyBorder="1" applyAlignment="1">
      <alignment horizontal="right" vertical="center"/>
    </xf>
    <xf numFmtId="164" fontId="4" fillId="2" borderId="28" xfId="1" applyNumberFormat="1" applyFont="1" applyFill="1" applyBorder="1" applyAlignment="1">
      <alignment vertical="center"/>
    </xf>
    <xf numFmtId="164" fontId="4" fillId="2" borderId="6" xfId="1" applyNumberFormat="1" applyFont="1" applyFill="1" applyBorder="1" applyAlignment="1">
      <alignment vertical="center"/>
    </xf>
    <xf numFmtId="49" fontId="4" fillId="2" borderId="0" xfId="1" applyNumberFormat="1" applyFont="1" applyFill="1" applyBorder="1" applyAlignment="1">
      <alignment horizontal="right" vertical="center"/>
    </xf>
    <xf numFmtId="164" fontId="4" fillId="2" borderId="8" xfId="1" applyNumberFormat="1" applyFont="1" applyFill="1" applyBorder="1" applyAlignment="1">
      <alignment vertical="center"/>
    </xf>
    <xf numFmtId="49" fontId="4" fillId="2" borderId="23" xfId="1" applyNumberFormat="1" applyFont="1" applyFill="1" applyBorder="1" applyAlignment="1">
      <alignment horizontal="right" vertical="center"/>
    </xf>
    <xf numFmtId="49" fontId="4" fillId="2" borderId="45" xfId="1" applyNumberFormat="1" applyFont="1" applyFill="1" applyBorder="1" applyAlignment="1">
      <alignment horizontal="right" vertical="center"/>
    </xf>
    <xf numFmtId="164" fontId="15" fillId="2" borderId="8" xfId="1" applyNumberFormat="1" applyFont="1" applyFill="1" applyBorder="1" applyAlignment="1">
      <alignment vertical="center"/>
    </xf>
    <xf numFmtId="0" fontId="16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8" fillId="0" borderId="0" xfId="1" applyNumberFormat="1" applyFont="1" applyAlignment="1">
      <alignment vertical="center"/>
    </xf>
    <xf numFmtId="164" fontId="9" fillId="2" borderId="49" xfId="1" applyNumberFormat="1" applyFont="1" applyFill="1" applyBorder="1" applyAlignment="1">
      <alignment vertical="center"/>
    </xf>
    <xf numFmtId="164" fontId="9" fillId="2" borderId="11" xfId="1" applyNumberFormat="1" applyFont="1" applyFill="1" applyBorder="1" applyAlignment="1">
      <alignment vertical="center"/>
    </xf>
    <xf numFmtId="164" fontId="9" fillId="2" borderId="27" xfId="1" applyNumberFormat="1" applyFont="1" applyFill="1" applyBorder="1" applyAlignment="1">
      <alignment vertical="center"/>
    </xf>
    <xf numFmtId="164" fontId="15" fillId="4" borderId="8" xfId="1" applyNumberFormat="1" applyFont="1" applyFill="1" applyBorder="1" applyAlignment="1">
      <alignment vertical="center"/>
    </xf>
    <xf numFmtId="164" fontId="9" fillId="0" borderId="6" xfId="1" applyNumberFormat="1" applyFont="1" applyBorder="1" applyAlignment="1">
      <alignment vertical="center"/>
    </xf>
    <xf numFmtId="164" fontId="9" fillId="2" borderId="50" xfId="1" applyNumberFormat="1" applyFont="1" applyFill="1" applyBorder="1" applyAlignment="1">
      <alignment vertical="center"/>
    </xf>
    <xf numFmtId="164" fontId="9" fillId="0" borderId="51" xfId="1" applyNumberFormat="1" applyFont="1" applyBorder="1" applyAlignment="1">
      <alignment vertical="center"/>
    </xf>
    <xf numFmtId="0" fontId="4" fillId="2" borderId="5" xfId="1" applyFont="1" applyFill="1" applyBorder="1" applyAlignment="1">
      <alignment horizontal="center" vertical="center"/>
    </xf>
    <xf numFmtId="49" fontId="8" fillId="2" borderId="10" xfId="2" applyNumberFormat="1" applyFont="1" applyFill="1" applyBorder="1" applyAlignment="1" applyProtection="1">
      <alignment horizontal="center" vertical="center"/>
    </xf>
    <xf numFmtId="164" fontId="9" fillId="2" borderId="52" xfId="1" applyNumberFormat="1" applyFont="1" applyFill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164" fontId="9" fillId="0" borderId="53" xfId="1" applyNumberFormat="1" applyFont="1" applyBorder="1" applyAlignment="1">
      <alignment vertical="center"/>
    </xf>
    <xf numFmtId="164" fontId="9" fillId="2" borderId="54" xfId="1" applyNumberFormat="1" applyFont="1" applyFill="1" applyBorder="1" applyAlignment="1">
      <alignment vertical="center"/>
    </xf>
    <xf numFmtId="49" fontId="6" fillId="3" borderId="41" xfId="1" applyNumberFormat="1" applyFont="1" applyFill="1" applyBorder="1" applyAlignment="1">
      <alignment horizontal="center" vertical="center"/>
    </xf>
    <xf numFmtId="0" fontId="9" fillId="2" borderId="55" xfId="1" applyFont="1" applyFill="1" applyBorder="1" applyAlignment="1">
      <alignment horizontal="right" vertical="center"/>
    </xf>
    <xf numFmtId="0" fontId="9" fillId="2" borderId="18" xfId="1" applyFont="1" applyFill="1" applyBorder="1" applyAlignment="1">
      <alignment horizontal="left" vertical="center"/>
    </xf>
    <xf numFmtId="0" fontId="6" fillId="3" borderId="57" xfId="1" applyFont="1" applyFill="1" applyBorder="1" applyAlignment="1">
      <alignment horizontal="left" vertical="center"/>
    </xf>
    <xf numFmtId="0" fontId="8" fillId="2" borderId="3" xfId="2" applyNumberFormat="1" applyFont="1" applyFill="1" applyBorder="1" applyAlignment="1" applyProtection="1">
      <alignment horizontal="center" vertical="center"/>
    </xf>
    <xf numFmtId="0" fontId="8" fillId="2" borderId="3" xfId="2" applyNumberFormat="1" applyFont="1" applyFill="1" applyBorder="1" applyAlignment="1" applyProtection="1">
      <alignment horizontal="center" vertical="center" wrapText="1"/>
    </xf>
    <xf numFmtId="0" fontId="9" fillId="2" borderId="58" xfId="1" applyFont="1" applyFill="1" applyBorder="1" applyAlignment="1">
      <alignment horizontal="right" vertical="center"/>
    </xf>
    <xf numFmtId="49" fontId="4" fillId="2" borderId="28" xfId="1" applyNumberFormat="1" applyFont="1" applyFill="1" applyBorder="1" applyAlignment="1">
      <alignment horizontal="right" vertical="center"/>
    </xf>
    <xf numFmtId="49" fontId="4" fillId="2" borderId="3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right"/>
    </xf>
    <xf numFmtId="0" fontId="4" fillId="2" borderId="5" xfId="1" applyFont="1" applyFill="1" applyBorder="1" applyAlignment="1">
      <alignment horizontal="center" vertical="center"/>
    </xf>
    <xf numFmtId="49" fontId="10" fillId="2" borderId="25" xfId="1" applyNumberFormat="1" applyFont="1" applyFill="1" applyBorder="1" applyAlignment="1">
      <alignment horizontal="center" vertical="center"/>
    </xf>
    <xf numFmtId="164" fontId="9" fillId="2" borderId="18" xfId="1" applyNumberFormat="1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164" fontId="9" fillId="0" borderId="25" xfId="1" applyNumberFormat="1" applyFont="1" applyBorder="1" applyAlignment="1">
      <alignment vertical="center"/>
    </xf>
    <xf numFmtId="0" fontId="9" fillId="2" borderId="8" xfId="1" applyFont="1" applyFill="1" applyBorder="1" applyAlignment="1">
      <alignment horizontal="right" vertical="center"/>
    </xf>
    <xf numFmtId="164" fontId="9" fillId="2" borderId="41" xfId="1" applyNumberFormat="1" applyFont="1" applyFill="1" applyBorder="1" applyAlignment="1">
      <alignment vertical="center"/>
    </xf>
    <xf numFmtId="164" fontId="9" fillId="2" borderId="7" xfId="1" applyNumberFormat="1" applyFont="1" applyFill="1" applyBorder="1" applyAlignment="1">
      <alignment vertical="center"/>
    </xf>
    <xf numFmtId="164" fontId="4" fillId="4" borderId="8" xfId="1" applyNumberFormat="1" applyFont="1" applyFill="1" applyBorder="1" applyAlignment="1">
      <alignment vertical="center"/>
    </xf>
    <xf numFmtId="164" fontId="13" fillId="7" borderId="8" xfId="1" applyNumberFormat="1" applyFont="1" applyFill="1" applyBorder="1" applyAlignment="1">
      <alignment vertical="center"/>
    </xf>
    <xf numFmtId="0" fontId="1" fillId="7" borderId="8" xfId="1" applyFill="1" applyBorder="1" applyAlignment="1">
      <alignment vertical="center"/>
    </xf>
    <xf numFmtId="164" fontId="9" fillId="7" borderId="8" xfId="1" applyNumberFormat="1" applyFont="1" applyFill="1" applyBorder="1" applyAlignment="1">
      <alignment vertical="center"/>
    </xf>
    <xf numFmtId="164" fontId="9" fillId="0" borderId="4" xfId="1" applyNumberFormat="1" applyFont="1" applyBorder="1" applyAlignment="1">
      <alignment vertical="center"/>
    </xf>
    <xf numFmtId="164" fontId="9" fillId="0" borderId="58" xfId="1" applyNumberFormat="1" applyFont="1" applyBorder="1" applyAlignment="1">
      <alignment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4" fillId="2" borderId="48" xfId="1" applyFont="1" applyFill="1" applyBorder="1" applyAlignment="1">
      <alignment horizontal="center" vertical="center"/>
    </xf>
    <xf numFmtId="0" fontId="4" fillId="2" borderId="46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14" fillId="2" borderId="16" xfId="1" applyFont="1" applyFill="1" applyBorder="1" applyAlignment="1">
      <alignment horizontal="center" vertical="center"/>
    </xf>
    <xf numFmtId="0" fontId="14" fillId="2" borderId="38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42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/>
    </xf>
    <xf numFmtId="49" fontId="4" fillId="2" borderId="46" xfId="1" applyNumberFormat="1" applyFont="1" applyFill="1" applyBorder="1" applyAlignment="1">
      <alignment horizontal="center" vertical="center"/>
    </xf>
    <xf numFmtId="49" fontId="4" fillId="2" borderId="0" xfId="1" applyNumberFormat="1" applyFont="1" applyFill="1" applyBorder="1" applyAlignment="1">
      <alignment horizontal="center" vertical="center"/>
    </xf>
    <xf numFmtId="49" fontId="4" fillId="2" borderId="30" xfId="1" applyNumberFormat="1" applyFont="1" applyFill="1" applyBorder="1" applyAlignment="1">
      <alignment horizontal="center" vertical="center"/>
    </xf>
    <xf numFmtId="0" fontId="4" fillId="2" borderId="56" xfId="1" applyFont="1" applyFill="1" applyBorder="1" applyAlignment="1">
      <alignment horizontal="center" vertical="center"/>
    </xf>
    <xf numFmtId="0" fontId="4" fillId="2" borderId="47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38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43" xfId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top" wrapText="1"/>
    </xf>
    <xf numFmtId="0" fontId="6" fillId="2" borderId="24" xfId="1" applyFont="1" applyFill="1" applyBorder="1" applyAlignment="1">
      <alignment horizontal="center" vertical="top" wrapText="1"/>
    </xf>
    <xf numFmtId="49" fontId="10" fillId="2" borderId="13" xfId="1" applyNumberFormat="1" applyFont="1" applyFill="1" applyBorder="1" applyAlignment="1">
      <alignment horizontal="center"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25" xfId="1" applyNumberFormat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top" wrapText="1"/>
    </xf>
    <xf numFmtId="0" fontId="6" fillId="2" borderId="16" xfId="1" applyFont="1" applyFill="1" applyBorder="1" applyAlignment="1">
      <alignment horizontal="center" vertical="top" wrapText="1"/>
    </xf>
    <xf numFmtId="0" fontId="6" fillId="6" borderId="21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0" fontId="6" fillId="2" borderId="15" xfId="1" applyFont="1" applyFill="1" applyBorder="1" applyAlignment="1">
      <alignment horizontal="center" vertical="top" wrapText="1"/>
    </xf>
    <xf numFmtId="0" fontId="6" fillId="2" borderId="5" xfId="1" applyFont="1" applyFill="1" applyBorder="1" applyAlignment="1">
      <alignment horizontal="center" vertical="top" wrapText="1"/>
    </xf>
    <xf numFmtId="49" fontId="10" fillId="2" borderId="0" xfId="1" applyNumberFormat="1" applyFont="1" applyFill="1" applyBorder="1" applyAlignment="1">
      <alignment horizontal="center" vertical="center"/>
    </xf>
    <xf numFmtId="49" fontId="10" fillId="2" borderId="30" xfId="1" applyNumberFormat="1" applyFont="1" applyFill="1" applyBorder="1" applyAlignment="1">
      <alignment horizontal="center" vertical="center"/>
    </xf>
    <xf numFmtId="49" fontId="8" fillId="2" borderId="5" xfId="2" applyNumberFormat="1" applyFont="1" applyFill="1" applyBorder="1" applyAlignment="1" applyProtection="1">
      <alignment horizontal="center" vertical="center"/>
    </xf>
    <xf numFmtId="49" fontId="8" fillId="2" borderId="38" xfId="2" applyNumberFormat="1" applyFont="1" applyFill="1" applyBorder="1" applyAlignment="1" applyProtection="1">
      <alignment horizontal="center" vertical="center"/>
    </xf>
    <xf numFmtId="0" fontId="6" fillId="2" borderId="6" xfId="1" applyFont="1" applyFill="1" applyBorder="1" applyAlignment="1">
      <alignment horizontal="center" vertical="top" wrapText="1"/>
    </xf>
    <xf numFmtId="0" fontId="6" fillId="2" borderId="17" xfId="1" applyFont="1" applyFill="1" applyBorder="1" applyAlignment="1">
      <alignment horizontal="center" vertical="top" wrapText="1"/>
    </xf>
    <xf numFmtId="0" fontId="6" fillId="2" borderId="36" xfId="1" applyFont="1" applyFill="1" applyBorder="1" applyAlignment="1">
      <alignment horizontal="center" vertical="top" wrapText="1"/>
    </xf>
    <xf numFmtId="0" fontId="6" fillId="2" borderId="12" xfId="1" applyFont="1" applyFill="1" applyBorder="1" applyAlignment="1">
      <alignment horizontal="center" vertical="top" wrapText="1"/>
    </xf>
    <xf numFmtId="0" fontId="6" fillId="2" borderId="14" xfId="1" applyFont="1" applyFill="1" applyBorder="1" applyAlignment="1">
      <alignment horizontal="center" vertical="top" wrapText="1"/>
    </xf>
    <xf numFmtId="0" fontId="6" fillId="2" borderId="34" xfId="1" applyFont="1" applyFill="1" applyBorder="1" applyAlignment="1">
      <alignment horizontal="center" vertical="top" wrapText="1"/>
    </xf>
    <xf numFmtId="0" fontId="6" fillId="2" borderId="9" xfId="1" applyFont="1" applyFill="1" applyBorder="1" applyAlignment="1">
      <alignment horizontal="center" vertical="top" wrapText="1"/>
    </xf>
    <xf numFmtId="49" fontId="10" fillId="2" borderId="8" xfId="1" applyNumberFormat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top" wrapText="1"/>
    </xf>
    <xf numFmtId="0" fontId="3" fillId="2" borderId="24" xfId="1" applyFont="1" applyFill="1" applyBorder="1" applyAlignment="1">
      <alignment horizontal="center" vertical="top" wrapText="1"/>
    </xf>
    <xf numFmtId="0" fontId="3" fillId="2" borderId="16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0" borderId="0" xfId="1" applyFont="1" applyBorder="1" applyAlignment="1">
      <alignment horizontal="center"/>
    </xf>
    <xf numFmtId="0" fontId="6" fillId="2" borderId="9" xfId="2" applyNumberFormat="1" applyFont="1" applyFill="1" applyBorder="1" applyAlignment="1" applyProtection="1">
      <alignment horizontal="center" vertical="top" wrapText="1"/>
    </xf>
    <xf numFmtId="0" fontId="6" fillId="2" borderId="12" xfId="2" applyNumberFormat="1" applyFont="1" applyFill="1" applyBorder="1" applyAlignment="1" applyProtection="1">
      <alignment horizontal="center" vertical="top" wrapText="1"/>
    </xf>
    <xf numFmtId="0" fontId="6" fillId="2" borderId="14" xfId="2" applyNumberFormat="1" applyFont="1" applyFill="1" applyBorder="1" applyAlignment="1" applyProtection="1">
      <alignment horizontal="center" vertical="top" wrapText="1"/>
    </xf>
    <xf numFmtId="49" fontId="8" fillId="2" borderId="6" xfId="2" applyNumberFormat="1" applyFont="1" applyFill="1" applyBorder="1" applyAlignment="1" applyProtection="1">
      <alignment horizontal="center" vertical="center"/>
    </xf>
    <xf numFmtId="49" fontId="8" fillId="2" borderId="17" xfId="2" applyNumberFormat="1" applyFont="1" applyFill="1" applyBorder="1" applyAlignment="1" applyProtection="1">
      <alignment horizontal="center" vertical="center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0" fillId="2" borderId="6" xfId="1" applyNumberFormat="1" applyFont="1" applyFill="1" applyBorder="1" applyAlignment="1">
      <alignment horizontal="center" vertical="center"/>
    </xf>
    <xf numFmtId="49" fontId="10" fillId="2" borderId="17" xfId="1" applyNumberFormat="1" applyFont="1" applyFill="1" applyBorder="1" applyAlignment="1">
      <alignment horizontal="center" vertical="center"/>
    </xf>
    <xf numFmtId="49" fontId="10" fillId="2" borderId="7" xfId="1" applyNumberFormat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1"/>
  <sheetViews>
    <sheetView tabSelected="1" topLeftCell="A415" workbookViewId="0">
      <selection activeCell="D34" sqref="D34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8.28515625" style="2" customWidth="1"/>
    <col min="4" max="4" width="15.5703125" style="2" customWidth="1"/>
    <col min="5" max="5" width="15.7109375" style="2" customWidth="1"/>
    <col min="6" max="16384" width="8.7109375" style="2"/>
  </cols>
  <sheetData>
    <row r="1" spans="1:5" s="3" customFormat="1" ht="15" customHeight="1" x14ac:dyDescent="0.25">
      <c r="A1" s="1"/>
      <c r="B1" s="1"/>
      <c r="C1" s="1"/>
      <c r="D1" s="2"/>
      <c r="E1" s="2"/>
    </row>
    <row r="2" spans="1:5" s="3" customFormat="1" ht="15" customHeight="1" x14ac:dyDescent="0.25">
      <c r="A2" s="1"/>
      <c r="B2" s="1"/>
      <c r="C2" s="1" t="s">
        <v>0</v>
      </c>
      <c r="D2" s="2"/>
      <c r="E2" s="2"/>
    </row>
    <row r="3" spans="1:5" s="3" customFormat="1" ht="15" customHeight="1" x14ac:dyDescent="0.25">
      <c r="A3" s="1"/>
      <c r="B3" s="1"/>
      <c r="C3" s="1" t="s">
        <v>1</v>
      </c>
      <c r="D3" s="2"/>
      <c r="E3" s="2"/>
    </row>
    <row r="4" spans="1:5" s="3" customFormat="1" ht="15" customHeight="1" x14ac:dyDescent="0.25">
      <c r="A4" s="1"/>
      <c r="B4" s="1"/>
      <c r="C4" s="1" t="s">
        <v>154</v>
      </c>
      <c r="D4" s="2"/>
      <c r="E4" s="2"/>
    </row>
    <row r="5" spans="1:5" s="3" customFormat="1" ht="15" customHeight="1" x14ac:dyDescent="0.25">
      <c r="A5" s="1"/>
      <c r="B5" s="1"/>
      <c r="C5" s="1" t="s">
        <v>2</v>
      </c>
      <c r="D5" s="2"/>
      <c r="E5" s="2"/>
    </row>
    <row r="6" spans="1:5" s="3" customFormat="1" ht="15" customHeight="1" x14ac:dyDescent="0.25">
      <c r="A6" s="1"/>
      <c r="B6" s="1"/>
      <c r="C6" s="1"/>
      <c r="D6" s="2"/>
      <c r="E6" s="2"/>
    </row>
    <row r="7" spans="1:5" s="3" customFormat="1" ht="15" customHeight="1" x14ac:dyDescent="0.25">
      <c r="A7" s="1"/>
      <c r="B7" s="1"/>
      <c r="C7" s="1"/>
      <c r="D7" s="2"/>
      <c r="E7" s="2"/>
    </row>
    <row r="8" spans="1:5" s="3" customFormat="1" ht="15" customHeight="1" x14ac:dyDescent="0.25">
      <c r="A8" s="193" t="s">
        <v>3</v>
      </c>
      <c r="B8" s="193"/>
      <c r="C8" s="193"/>
      <c r="D8" s="193"/>
      <c r="E8" s="193"/>
    </row>
    <row r="9" spans="1:5" s="3" customFormat="1" ht="15" customHeight="1" x14ac:dyDescent="0.25">
      <c r="A9" s="1"/>
      <c r="B9" s="1"/>
      <c r="C9" s="1"/>
      <c r="D9" s="2"/>
      <c r="E9" s="2"/>
    </row>
    <row r="10" spans="1:5" s="3" customFormat="1" ht="12.75" customHeight="1" x14ac:dyDescent="0.25">
      <c r="A10" s="1"/>
      <c r="B10" s="1"/>
      <c r="C10" s="1"/>
      <c r="D10" s="2"/>
      <c r="E10" s="118" t="s">
        <v>152</v>
      </c>
    </row>
    <row r="11" spans="1:5" s="3" customFormat="1" ht="36" customHeight="1" x14ac:dyDescent="0.25">
      <c r="A11" s="4" t="s">
        <v>4</v>
      </c>
      <c r="B11" s="5" t="s">
        <v>5</v>
      </c>
      <c r="C11" s="4" t="s">
        <v>6</v>
      </c>
      <c r="D11" s="5" t="s">
        <v>7</v>
      </c>
      <c r="E11" s="4" t="s">
        <v>8</v>
      </c>
    </row>
    <row r="12" spans="1:5" s="3" customFormat="1" ht="18" customHeight="1" x14ac:dyDescent="0.25">
      <c r="A12" s="194" t="s">
        <v>9</v>
      </c>
      <c r="B12" s="6" t="s">
        <v>10</v>
      </c>
      <c r="C12" s="7"/>
      <c r="D12" s="8">
        <f t="shared" ref="D12:E13" si="0">SUM(D13)</f>
        <v>156.69999999999999</v>
      </c>
      <c r="E12" s="8">
        <f t="shared" si="0"/>
        <v>146.30000000000001</v>
      </c>
    </row>
    <row r="13" spans="1:5" s="3" customFormat="1" ht="15" customHeight="1" x14ac:dyDescent="0.25">
      <c r="A13" s="195"/>
      <c r="B13" s="9" t="s">
        <v>11</v>
      </c>
      <c r="C13" s="10" t="s">
        <v>12</v>
      </c>
      <c r="D13" s="11">
        <f t="shared" si="0"/>
        <v>156.69999999999999</v>
      </c>
      <c r="E13" s="11">
        <f t="shared" si="0"/>
        <v>146.30000000000001</v>
      </c>
    </row>
    <row r="14" spans="1:5" s="3" customFormat="1" ht="12.75" customHeight="1" x14ac:dyDescent="0.25">
      <c r="A14" s="196"/>
      <c r="B14" s="12" t="s">
        <v>13</v>
      </c>
      <c r="C14" s="13"/>
      <c r="D14" s="14">
        <v>156.69999999999999</v>
      </c>
      <c r="E14" s="14">
        <v>146.30000000000001</v>
      </c>
    </row>
    <row r="15" spans="1:5" s="3" customFormat="1" ht="18" customHeight="1" x14ac:dyDescent="0.25">
      <c r="A15" s="174" t="s">
        <v>14</v>
      </c>
      <c r="B15" s="112" t="s">
        <v>15</v>
      </c>
      <c r="C15" s="15"/>
      <c r="D15" s="16">
        <f>SUM(D61+D57+D52+D43+D36+D30+D22+D16)</f>
        <v>28964.799999999999</v>
      </c>
      <c r="E15" s="16">
        <f>SUM(E61+E57+E52+E43+E36+E30+E22+E16)</f>
        <v>7829.9</v>
      </c>
    </row>
    <row r="16" spans="1:5" s="3" customFormat="1" ht="15" customHeight="1" x14ac:dyDescent="0.25">
      <c r="A16" s="174"/>
      <c r="B16" s="113" t="s">
        <v>11</v>
      </c>
      <c r="C16" s="10" t="s">
        <v>12</v>
      </c>
      <c r="D16" s="11">
        <f>SUM(D17:D21)</f>
        <v>9403.7999999999993</v>
      </c>
      <c r="E16" s="11">
        <f>SUM(E17:E21)</f>
        <v>7192.2999999999993</v>
      </c>
    </row>
    <row r="17" spans="1:5" s="3" customFormat="1" ht="12.75" customHeight="1" x14ac:dyDescent="0.25">
      <c r="A17" s="174"/>
      <c r="B17" s="110" t="s">
        <v>16</v>
      </c>
      <c r="C17" s="18"/>
      <c r="D17" s="19">
        <v>10</v>
      </c>
      <c r="E17" s="11"/>
    </row>
    <row r="18" spans="1:5" s="3" customFormat="1" ht="12.75" customHeight="1" x14ac:dyDescent="0.25">
      <c r="A18" s="174"/>
      <c r="B18" s="65" t="s">
        <v>17</v>
      </c>
      <c r="C18" s="21"/>
      <c r="D18" s="19">
        <v>1162.5999999999999</v>
      </c>
      <c r="E18" s="19">
        <v>1106.3</v>
      </c>
    </row>
    <row r="19" spans="1:5" s="3" customFormat="1" ht="12.75" customHeight="1" x14ac:dyDescent="0.25">
      <c r="A19" s="174"/>
      <c r="B19" s="65" t="s">
        <v>18</v>
      </c>
      <c r="C19" s="21"/>
      <c r="D19" s="19">
        <v>25.8</v>
      </c>
      <c r="E19" s="19">
        <v>24.3</v>
      </c>
    </row>
    <row r="20" spans="1:5" s="3" customFormat="1" ht="12.75" customHeight="1" x14ac:dyDescent="0.25">
      <c r="A20" s="174"/>
      <c r="B20" s="65" t="s">
        <v>13</v>
      </c>
      <c r="C20" s="21"/>
      <c r="D20" s="19">
        <v>8172.9</v>
      </c>
      <c r="E20" s="19">
        <v>6061.7</v>
      </c>
    </row>
    <row r="21" spans="1:5" s="3" customFormat="1" ht="12.75" customHeight="1" x14ac:dyDescent="0.25">
      <c r="A21" s="174"/>
      <c r="B21" s="66" t="s">
        <v>19</v>
      </c>
      <c r="C21" s="21"/>
      <c r="D21" s="19">
        <v>32.5</v>
      </c>
      <c r="E21" s="19"/>
    </row>
    <row r="22" spans="1:5" s="3" customFormat="1" ht="27" x14ac:dyDescent="0.25">
      <c r="A22" s="174"/>
      <c r="B22" s="114" t="s">
        <v>20</v>
      </c>
      <c r="C22" s="24" t="s">
        <v>21</v>
      </c>
      <c r="D22" s="25">
        <f t="shared" ref="D22" si="1">SUM(D23:D29)</f>
        <v>1178.3</v>
      </c>
      <c r="E22" s="25">
        <f>SUM(E23:E29)</f>
        <v>24.2</v>
      </c>
    </row>
    <row r="23" spans="1:5" s="3" customFormat="1" ht="12.75" customHeight="1" x14ac:dyDescent="0.25">
      <c r="A23" s="174"/>
      <c r="B23" s="110" t="s">
        <v>22</v>
      </c>
      <c r="C23" s="197"/>
      <c r="D23" s="19">
        <v>609.9</v>
      </c>
      <c r="E23" s="99">
        <v>14.4</v>
      </c>
    </row>
    <row r="24" spans="1:5" s="3" customFormat="1" ht="12.75" customHeight="1" x14ac:dyDescent="0.25">
      <c r="A24" s="174"/>
      <c r="B24" s="65" t="s">
        <v>26</v>
      </c>
      <c r="C24" s="198"/>
      <c r="D24" s="19">
        <v>6</v>
      </c>
      <c r="E24" s="99"/>
    </row>
    <row r="25" spans="1:5" s="3" customFormat="1" ht="12.75" customHeight="1" x14ac:dyDescent="0.25">
      <c r="A25" s="174"/>
      <c r="B25" s="65" t="s">
        <v>18</v>
      </c>
      <c r="C25" s="198"/>
      <c r="D25" s="19">
        <v>161.69999999999999</v>
      </c>
      <c r="E25" s="19">
        <v>4.8</v>
      </c>
    </row>
    <row r="26" spans="1:5" s="3" customFormat="1" ht="12.75" customHeight="1" x14ac:dyDescent="0.25">
      <c r="A26" s="174"/>
      <c r="B26" s="65" t="s">
        <v>151</v>
      </c>
      <c r="C26" s="198"/>
      <c r="D26" s="19">
        <v>68</v>
      </c>
      <c r="E26" s="19"/>
    </row>
    <row r="27" spans="1:5" s="3" customFormat="1" ht="12.75" customHeight="1" x14ac:dyDescent="0.25">
      <c r="A27" s="174"/>
      <c r="B27" s="65" t="s">
        <v>153</v>
      </c>
      <c r="C27" s="198"/>
      <c r="D27" s="19">
        <v>0</v>
      </c>
      <c r="E27" s="19"/>
    </row>
    <row r="28" spans="1:5" s="3" customFormat="1" ht="12.75" customHeight="1" x14ac:dyDescent="0.25">
      <c r="A28" s="174"/>
      <c r="B28" s="65" t="s">
        <v>23</v>
      </c>
      <c r="C28" s="198"/>
      <c r="D28" s="19">
        <v>0</v>
      </c>
      <c r="E28" s="19"/>
    </row>
    <row r="29" spans="1:5" s="3" customFormat="1" ht="12.75" customHeight="1" x14ac:dyDescent="0.25">
      <c r="A29" s="174"/>
      <c r="B29" s="66" t="s">
        <v>13</v>
      </c>
      <c r="C29" s="199"/>
      <c r="D29" s="19">
        <v>332.7</v>
      </c>
      <c r="E29" s="19">
        <v>5</v>
      </c>
    </row>
    <row r="30" spans="1:5" s="3" customFormat="1" ht="15" customHeight="1" x14ac:dyDescent="0.25">
      <c r="A30" s="174"/>
      <c r="B30" s="113" t="s">
        <v>24</v>
      </c>
      <c r="C30" s="24" t="s">
        <v>25</v>
      </c>
      <c r="D30" s="25">
        <f t="shared" ref="D30:E30" si="2">SUM(D31:D35)</f>
        <v>1317.6999999999998</v>
      </c>
      <c r="E30" s="25">
        <f t="shared" si="2"/>
        <v>15</v>
      </c>
    </row>
    <row r="31" spans="1:5" s="3" customFormat="1" ht="12.75" customHeight="1" x14ac:dyDescent="0.25">
      <c r="A31" s="174"/>
      <c r="B31" s="110" t="s">
        <v>22</v>
      </c>
      <c r="C31" s="166"/>
      <c r="D31" s="19">
        <v>17</v>
      </c>
      <c r="E31" s="19"/>
    </row>
    <row r="32" spans="1:5" s="3" customFormat="1" ht="12.75" customHeight="1" x14ac:dyDescent="0.25">
      <c r="A32" s="174"/>
      <c r="B32" s="65" t="s">
        <v>26</v>
      </c>
      <c r="C32" s="166"/>
      <c r="D32" s="19">
        <v>3</v>
      </c>
      <c r="E32" s="19"/>
    </row>
    <row r="33" spans="1:5" s="3" customFormat="1" ht="12.75" customHeight="1" x14ac:dyDescent="0.25">
      <c r="A33" s="174"/>
      <c r="B33" s="65" t="s">
        <v>18</v>
      </c>
      <c r="C33" s="166"/>
      <c r="D33" s="19">
        <v>524.79999999999995</v>
      </c>
      <c r="E33" s="19">
        <v>0.5</v>
      </c>
    </row>
    <row r="34" spans="1:5" s="3" customFormat="1" ht="12.75" customHeight="1" x14ac:dyDescent="0.25">
      <c r="A34" s="174"/>
      <c r="B34" s="65" t="s">
        <v>151</v>
      </c>
      <c r="C34" s="166"/>
      <c r="D34" s="19">
        <v>12</v>
      </c>
      <c r="E34" s="19">
        <v>1.9</v>
      </c>
    </row>
    <row r="35" spans="1:5" s="3" customFormat="1" ht="12.75" customHeight="1" x14ac:dyDescent="0.25">
      <c r="A35" s="174"/>
      <c r="B35" s="66" t="s">
        <v>13</v>
      </c>
      <c r="C35" s="166"/>
      <c r="D35" s="19">
        <v>760.9</v>
      </c>
      <c r="E35" s="19">
        <v>12.6</v>
      </c>
    </row>
    <row r="36" spans="1:5" s="3" customFormat="1" ht="27" x14ac:dyDescent="0.25">
      <c r="A36" s="174"/>
      <c r="B36" s="114" t="s">
        <v>27</v>
      </c>
      <c r="C36" s="26" t="s">
        <v>28</v>
      </c>
      <c r="D36" s="27">
        <f>SUM(D37:D42)</f>
        <v>4567.2</v>
      </c>
      <c r="E36" s="27">
        <f>SUM(E37:E42)</f>
        <v>27.2</v>
      </c>
    </row>
    <row r="37" spans="1:5" s="3" customFormat="1" ht="12.75" customHeight="1" x14ac:dyDescent="0.25">
      <c r="A37" s="174"/>
      <c r="B37" s="110" t="s">
        <v>22</v>
      </c>
      <c r="C37" s="104"/>
      <c r="D37" s="14">
        <v>6.7</v>
      </c>
      <c r="E37" s="14">
        <v>5</v>
      </c>
    </row>
    <row r="38" spans="1:5" s="3" customFormat="1" ht="12.75" customHeight="1" x14ac:dyDescent="0.25">
      <c r="A38" s="174"/>
      <c r="B38" s="65" t="s">
        <v>26</v>
      </c>
      <c r="C38" s="104"/>
      <c r="D38" s="14">
        <v>9.1999999999999993</v>
      </c>
      <c r="E38" s="14"/>
    </row>
    <row r="39" spans="1:5" s="3" customFormat="1" ht="12.75" customHeight="1" x14ac:dyDescent="0.25">
      <c r="A39" s="174"/>
      <c r="B39" s="65" t="s">
        <v>18</v>
      </c>
      <c r="C39" s="104"/>
      <c r="D39" s="14">
        <v>1.9</v>
      </c>
      <c r="E39" s="14"/>
    </row>
    <row r="40" spans="1:5" s="3" customFormat="1" ht="12.75" customHeight="1" x14ac:dyDescent="0.25">
      <c r="A40" s="174"/>
      <c r="B40" s="65" t="s">
        <v>29</v>
      </c>
      <c r="C40" s="166"/>
      <c r="D40" s="14">
        <v>2634.2</v>
      </c>
      <c r="E40" s="14"/>
    </row>
    <row r="41" spans="1:5" s="3" customFormat="1" ht="12.75" customHeight="1" x14ac:dyDescent="0.25">
      <c r="A41" s="174"/>
      <c r="B41" s="65" t="s">
        <v>30</v>
      </c>
      <c r="C41" s="166"/>
      <c r="D41" s="14">
        <v>462.9</v>
      </c>
      <c r="E41" s="14"/>
    </row>
    <row r="42" spans="1:5" s="3" customFormat="1" ht="12.75" customHeight="1" x14ac:dyDescent="0.25">
      <c r="A42" s="174"/>
      <c r="B42" s="66" t="s">
        <v>13</v>
      </c>
      <c r="C42" s="166"/>
      <c r="D42" s="14">
        <v>1452.3</v>
      </c>
      <c r="E42" s="14">
        <v>22.2</v>
      </c>
    </row>
    <row r="43" spans="1:5" s="3" customFormat="1" ht="15" customHeight="1" x14ac:dyDescent="0.25">
      <c r="A43" s="174"/>
      <c r="B43" s="114" t="s">
        <v>31</v>
      </c>
      <c r="C43" s="10" t="s">
        <v>32</v>
      </c>
      <c r="D43" s="27">
        <f>SUM(D44:D51)</f>
        <v>8347.2000000000007</v>
      </c>
      <c r="E43" s="27">
        <f>SUM(E44:E51)</f>
        <v>568</v>
      </c>
    </row>
    <row r="44" spans="1:5" s="3" customFormat="1" ht="12.75" customHeight="1" x14ac:dyDescent="0.25">
      <c r="A44" s="174"/>
      <c r="B44" s="110" t="s">
        <v>22</v>
      </c>
      <c r="C44" s="200"/>
      <c r="D44" s="14">
        <v>93.2</v>
      </c>
      <c r="E44" s="14">
        <v>26.6</v>
      </c>
    </row>
    <row r="45" spans="1:5" s="3" customFormat="1" ht="12.75" customHeight="1" x14ac:dyDescent="0.25">
      <c r="A45" s="174"/>
      <c r="B45" s="65" t="s">
        <v>18</v>
      </c>
      <c r="C45" s="201"/>
      <c r="D45" s="19">
        <v>327</v>
      </c>
      <c r="E45" s="19">
        <v>8.1</v>
      </c>
    </row>
    <row r="46" spans="1:5" s="3" customFormat="1" ht="12.75" customHeight="1" x14ac:dyDescent="0.25">
      <c r="A46" s="174"/>
      <c r="B46" s="111" t="s">
        <v>17</v>
      </c>
      <c r="C46" s="201"/>
      <c r="D46" s="14">
        <v>1384.2</v>
      </c>
      <c r="E46" s="14">
        <v>48.5</v>
      </c>
    </row>
    <row r="47" spans="1:5" s="3" customFormat="1" ht="12.75" customHeight="1" x14ac:dyDescent="0.25">
      <c r="A47" s="174"/>
      <c r="B47" s="65" t="s">
        <v>33</v>
      </c>
      <c r="C47" s="201"/>
      <c r="D47" s="14">
        <v>4.5</v>
      </c>
      <c r="E47" s="14">
        <v>0.1</v>
      </c>
    </row>
    <row r="48" spans="1:5" s="3" customFormat="1" ht="12.75" customHeight="1" x14ac:dyDescent="0.25">
      <c r="A48" s="174"/>
      <c r="B48" s="65" t="s">
        <v>150</v>
      </c>
      <c r="C48" s="201"/>
      <c r="D48" s="19">
        <v>29.6</v>
      </c>
      <c r="E48" s="14"/>
    </row>
    <row r="49" spans="1:5" s="3" customFormat="1" ht="12.75" customHeight="1" x14ac:dyDescent="0.25">
      <c r="A49" s="174"/>
      <c r="B49" s="65" t="s">
        <v>13</v>
      </c>
      <c r="C49" s="201"/>
      <c r="D49" s="14">
        <v>2983.6</v>
      </c>
      <c r="E49" s="14">
        <v>480.6</v>
      </c>
    </row>
    <row r="50" spans="1:5" s="3" customFormat="1" ht="12.75" customHeight="1" x14ac:dyDescent="0.25">
      <c r="A50" s="174"/>
      <c r="B50" s="65" t="s">
        <v>26</v>
      </c>
      <c r="C50" s="201"/>
      <c r="D50" s="14">
        <v>4.3</v>
      </c>
      <c r="E50" s="14">
        <v>4.0999999999999996</v>
      </c>
    </row>
    <row r="51" spans="1:5" s="3" customFormat="1" ht="12.75" customHeight="1" x14ac:dyDescent="0.25">
      <c r="A51" s="174"/>
      <c r="B51" s="66" t="s">
        <v>34</v>
      </c>
      <c r="C51" s="202"/>
      <c r="D51" s="14">
        <v>3520.8</v>
      </c>
      <c r="E51" s="14"/>
    </row>
    <row r="52" spans="1:5" s="3" customFormat="1" ht="15" customHeight="1" x14ac:dyDescent="0.25">
      <c r="A52" s="174"/>
      <c r="B52" s="114" t="s">
        <v>35</v>
      </c>
      <c r="C52" s="24" t="s">
        <v>36</v>
      </c>
      <c r="D52" s="27">
        <f>SUM(D53:D56)</f>
        <v>195.6</v>
      </c>
      <c r="E52" s="27">
        <f>SUM(E53:E56)</f>
        <v>3.2</v>
      </c>
    </row>
    <row r="53" spans="1:5" s="3" customFormat="1" ht="12.75" customHeight="1" x14ac:dyDescent="0.25">
      <c r="A53" s="174"/>
      <c r="B53" s="110" t="s">
        <v>22</v>
      </c>
      <c r="C53" s="200"/>
      <c r="D53" s="14">
        <v>75.8</v>
      </c>
      <c r="E53" s="14">
        <v>3.2</v>
      </c>
    </row>
    <row r="54" spans="1:5" s="3" customFormat="1" ht="12.75" customHeight="1" x14ac:dyDescent="0.25">
      <c r="A54" s="174"/>
      <c r="B54" s="65" t="s">
        <v>26</v>
      </c>
      <c r="C54" s="201"/>
      <c r="D54" s="14">
        <v>10.9</v>
      </c>
      <c r="E54" s="14"/>
    </row>
    <row r="55" spans="1:5" s="3" customFormat="1" ht="12.75" customHeight="1" x14ac:dyDescent="0.25">
      <c r="A55" s="174"/>
      <c r="B55" s="65" t="s">
        <v>13</v>
      </c>
      <c r="C55" s="201"/>
      <c r="D55" s="14">
        <v>86.5</v>
      </c>
      <c r="E55" s="14"/>
    </row>
    <row r="56" spans="1:5" s="3" customFormat="1" ht="12.75" customHeight="1" x14ac:dyDescent="0.25">
      <c r="A56" s="174"/>
      <c r="B56" s="66" t="s">
        <v>37</v>
      </c>
      <c r="C56" s="202"/>
      <c r="D56" s="14">
        <v>22.4</v>
      </c>
      <c r="E56" s="14"/>
    </row>
    <row r="57" spans="1:5" s="3" customFormat="1" ht="15" customHeight="1" x14ac:dyDescent="0.25">
      <c r="A57" s="174"/>
      <c r="B57" s="114" t="s">
        <v>38</v>
      </c>
      <c r="C57" s="24" t="s">
        <v>39</v>
      </c>
      <c r="D57" s="27">
        <f>SUM(D58:D60)</f>
        <v>1889.1</v>
      </c>
      <c r="E57" s="27">
        <f t="shared" ref="E57" si="3">SUM(E58:E60)</f>
        <v>0</v>
      </c>
    </row>
    <row r="58" spans="1:5" s="3" customFormat="1" ht="12.75" customHeight="1" x14ac:dyDescent="0.25">
      <c r="A58" s="174"/>
      <c r="B58" s="65" t="s">
        <v>13</v>
      </c>
      <c r="C58" s="201"/>
      <c r="D58" s="14">
        <v>1699.5</v>
      </c>
      <c r="E58" s="14"/>
    </row>
    <row r="59" spans="1:5" s="3" customFormat="1" ht="12.75" customHeight="1" x14ac:dyDescent="0.25">
      <c r="A59" s="174"/>
      <c r="B59" s="65" t="s">
        <v>18</v>
      </c>
      <c r="C59" s="201"/>
      <c r="D59" s="14">
        <v>50</v>
      </c>
      <c r="E59" s="14"/>
    </row>
    <row r="60" spans="1:5" s="3" customFormat="1" ht="12.75" customHeight="1" x14ac:dyDescent="0.25">
      <c r="A60" s="174"/>
      <c r="B60" s="66" t="s">
        <v>37</v>
      </c>
      <c r="C60" s="202"/>
      <c r="D60" s="14">
        <v>139.6</v>
      </c>
      <c r="E60" s="14"/>
    </row>
    <row r="61" spans="1:5" s="3" customFormat="1" ht="15" customHeight="1" x14ac:dyDescent="0.25">
      <c r="A61" s="174"/>
      <c r="B61" s="114" t="s">
        <v>40</v>
      </c>
      <c r="C61" s="29" t="s">
        <v>41</v>
      </c>
      <c r="D61" s="27">
        <f t="shared" ref="D61:E61" si="4">SUM(D62:D66)</f>
        <v>2065.9</v>
      </c>
      <c r="E61" s="27">
        <f t="shared" si="4"/>
        <v>0</v>
      </c>
    </row>
    <row r="62" spans="1:5" s="3" customFormat="1" ht="12.75" customHeight="1" x14ac:dyDescent="0.25">
      <c r="A62" s="174"/>
      <c r="B62" s="65" t="s">
        <v>22</v>
      </c>
      <c r="C62" s="166"/>
      <c r="D62" s="14">
        <v>372.4</v>
      </c>
      <c r="E62" s="14"/>
    </row>
    <row r="63" spans="1:5" s="3" customFormat="1" ht="12.75" customHeight="1" x14ac:dyDescent="0.25">
      <c r="A63" s="174"/>
      <c r="B63" s="111" t="s">
        <v>17</v>
      </c>
      <c r="C63" s="166"/>
      <c r="D63" s="14">
        <v>453.3</v>
      </c>
      <c r="E63" s="14"/>
    </row>
    <row r="64" spans="1:5" s="3" customFormat="1" ht="12.75" customHeight="1" x14ac:dyDescent="0.25">
      <c r="A64" s="174"/>
      <c r="B64" s="65" t="s">
        <v>42</v>
      </c>
      <c r="C64" s="166"/>
      <c r="D64" s="14">
        <v>656</v>
      </c>
      <c r="E64" s="14"/>
    </row>
    <row r="65" spans="1:5" s="3" customFormat="1" ht="12.75" customHeight="1" x14ac:dyDescent="0.25">
      <c r="A65" s="174"/>
      <c r="B65" s="65" t="s">
        <v>26</v>
      </c>
      <c r="C65" s="166"/>
      <c r="D65" s="14">
        <v>65.7</v>
      </c>
      <c r="E65" s="14"/>
    </row>
    <row r="66" spans="1:5" s="3" customFormat="1" ht="12.75" customHeight="1" x14ac:dyDescent="0.25">
      <c r="A66" s="174"/>
      <c r="B66" s="66" t="s">
        <v>13</v>
      </c>
      <c r="C66" s="166"/>
      <c r="D66" s="14">
        <v>518.5</v>
      </c>
      <c r="E66" s="14"/>
    </row>
    <row r="67" spans="1:5" s="3" customFormat="1" ht="18" customHeight="1" x14ac:dyDescent="0.25">
      <c r="A67" s="173" t="s">
        <v>43</v>
      </c>
      <c r="B67" s="30" t="s">
        <v>44</v>
      </c>
      <c r="C67" s="31"/>
      <c r="D67" s="32">
        <f>SUM(D68+D72+D75+D70)</f>
        <v>70.3</v>
      </c>
      <c r="E67" s="33">
        <f t="shared" ref="E67" si="5">SUM(E68+E72+E75)</f>
        <v>0</v>
      </c>
    </row>
    <row r="68" spans="1:5" s="3" customFormat="1" ht="15" customHeight="1" x14ac:dyDescent="0.25">
      <c r="A68" s="163"/>
      <c r="B68" s="9" t="s">
        <v>11</v>
      </c>
      <c r="C68" s="10" t="s">
        <v>12</v>
      </c>
      <c r="D68" s="34">
        <f t="shared" ref="D68:E70" si="6">SUM(D69)</f>
        <v>16</v>
      </c>
      <c r="E68" s="11">
        <f t="shared" si="6"/>
        <v>0</v>
      </c>
    </row>
    <row r="69" spans="1:5" s="3" customFormat="1" ht="12.75" customHeight="1" x14ac:dyDescent="0.25">
      <c r="A69" s="163"/>
      <c r="B69" s="35" t="s">
        <v>13</v>
      </c>
      <c r="C69" s="36"/>
      <c r="D69" s="37">
        <v>16</v>
      </c>
      <c r="E69" s="14"/>
    </row>
    <row r="70" spans="1:5" s="3" customFormat="1" ht="12.75" customHeight="1" x14ac:dyDescent="0.25">
      <c r="A70" s="163"/>
      <c r="B70" s="9" t="s">
        <v>24</v>
      </c>
      <c r="C70" s="51" t="s">
        <v>25</v>
      </c>
      <c r="D70" s="34">
        <f t="shared" si="6"/>
        <v>19.8</v>
      </c>
      <c r="E70" s="11">
        <f t="shared" si="6"/>
        <v>0</v>
      </c>
    </row>
    <row r="71" spans="1:5" s="3" customFormat="1" ht="12.75" customHeight="1" x14ac:dyDescent="0.25">
      <c r="A71" s="163"/>
      <c r="B71" s="35" t="s">
        <v>13</v>
      </c>
      <c r="C71" s="74"/>
      <c r="D71" s="37">
        <v>19.8</v>
      </c>
      <c r="E71" s="14"/>
    </row>
    <row r="72" spans="1:5" s="3" customFormat="1" ht="27" x14ac:dyDescent="0.25">
      <c r="A72" s="163"/>
      <c r="B72" s="38" t="s">
        <v>45</v>
      </c>
      <c r="C72" s="10" t="s">
        <v>28</v>
      </c>
      <c r="D72" s="39">
        <f t="shared" ref="D72:E72" si="7">SUM(D73:D74)</f>
        <v>29.7</v>
      </c>
      <c r="E72" s="27">
        <f t="shared" si="7"/>
        <v>0</v>
      </c>
    </row>
    <row r="73" spans="1:5" s="3" customFormat="1" ht="12.75" customHeight="1" x14ac:dyDescent="0.25">
      <c r="A73" s="164"/>
      <c r="B73" s="17" t="s">
        <v>13</v>
      </c>
      <c r="C73" s="165"/>
      <c r="D73" s="37">
        <v>28.8</v>
      </c>
      <c r="E73" s="14"/>
    </row>
    <row r="74" spans="1:5" s="3" customFormat="1" ht="12.75" customHeight="1" x14ac:dyDescent="0.25">
      <c r="A74" s="164"/>
      <c r="B74" s="22" t="s">
        <v>19</v>
      </c>
      <c r="C74" s="166"/>
      <c r="D74" s="37">
        <v>0.9</v>
      </c>
      <c r="E74" s="14"/>
    </row>
    <row r="75" spans="1:5" s="3" customFormat="1" ht="15" customHeight="1" x14ac:dyDescent="0.25">
      <c r="A75" s="163"/>
      <c r="B75" s="23" t="s">
        <v>46</v>
      </c>
      <c r="C75" s="10" t="s">
        <v>32</v>
      </c>
      <c r="D75" s="39">
        <f t="shared" ref="D75:E75" si="8">SUM(D76)</f>
        <v>4.8</v>
      </c>
      <c r="E75" s="27">
        <f t="shared" si="8"/>
        <v>0</v>
      </c>
    </row>
    <row r="76" spans="1:5" s="3" customFormat="1" ht="12.75" customHeight="1" x14ac:dyDescent="0.25">
      <c r="A76" s="163"/>
      <c r="B76" s="35" t="s">
        <v>13</v>
      </c>
      <c r="C76" s="36"/>
      <c r="D76" s="37">
        <v>4.8</v>
      </c>
      <c r="E76" s="40"/>
    </row>
    <row r="77" spans="1:5" s="3" customFormat="1" ht="18" customHeight="1" x14ac:dyDescent="0.25">
      <c r="A77" s="163" t="s">
        <v>47</v>
      </c>
      <c r="B77" s="41" t="s">
        <v>48</v>
      </c>
      <c r="C77" s="31"/>
      <c r="D77" s="32">
        <f t="shared" ref="D77:E77" si="9">SUM(D78+D80+D83)</f>
        <v>87.3</v>
      </c>
      <c r="E77" s="33">
        <f t="shared" si="9"/>
        <v>0</v>
      </c>
    </row>
    <row r="78" spans="1:5" s="3" customFormat="1" ht="15" customHeight="1" x14ac:dyDescent="0.25">
      <c r="A78" s="163"/>
      <c r="B78" s="9" t="s">
        <v>11</v>
      </c>
      <c r="C78" s="10" t="s">
        <v>12</v>
      </c>
      <c r="D78" s="34">
        <f t="shared" ref="D78:E78" si="10">SUM(D79)</f>
        <v>20.100000000000001</v>
      </c>
      <c r="E78" s="11">
        <f t="shared" si="10"/>
        <v>0</v>
      </c>
    </row>
    <row r="79" spans="1:5" s="3" customFormat="1" ht="12.75" customHeight="1" x14ac:dyDescent="0.25">
      <c r="A79" s="163"/>
      <c r="B79" s="35" t="s">
        <v>13</v>
      </c>
      <c r="C79" s="36"/>
      <c r="D79" s="37">
        <v>20.100000000000001</v>
      </c>
      <c r="E79" s="14"/>
    </row>
    <row r="80" spans="1:5" s="3" customFormat="1" ht="27" x14ac:dyDescent="0.25">
      <c r="A80" s="163"/>
      <c r="B80" s="38" t="s">
        <v>27</v>
      </c>
      <c r="C80" s="10" t="s">
        <v>28</v>
      </c>
      <c r="D80" s="39">
        <f t="shared" ref="D80:E80" si="11">SUM(D81:D82)</f>
        <v>57.5</v>
      </c>
      <c r="E80" s="27">
        <f t="shared" si="11"/>
        <v>0</v>
      </c>
    </row>
    <row r="81" spans="1:5" s="3" customFormat="1" ht="12.75" customHeight="1" x14ac:dyDescent="0.25">
      <c r="A81" s="164"/>
      <c r="B81" s="17" t="s">
        <v>13</v>
      </c>
      <c r="C81" s="165"/>
      <c r="D81" s="37">
        <v>55.5</v>
      </c>
      <c r="E81" s="14"/>
    </row>
    <row r="82" spans="1:5" s="3" customFormat="1" ht="12.75" customHeight="1" x14ac:dyDescent="0.25">
      <c r="A82" s="164"/>
      <c r="B82" s="22" t="s">
        <v>19</v>
      </c>
      <c r="C82" s="167"/>
      <c r="D82" s="37">
        <v>2</v>
      </c>
      <c r="E82" s="14"/>
    </row>
    <row r="83" spans="1:5" s="3" customFormat="1" ht="15" customHeight="1" x14ac:dyDescent="0.25">
      <c r="A83" s="163"/>
      <c r="B83" s="23" t="s">
        <v>31</v>
      </c>
      <c r="C83" s="10" t="s">
        <v>32</v>
      </c>
      <c r="D83" s="39">
        <f t="shared" ref="D83:E83" si="12">SUM(D84)</f>
        <v>9.6999999999999993</v>
      </c>
      <c r="E83" s="27">
        <f t="shared" si="12"/>
        <v>0</v>
      </c>
    </row>
    <row r="84" spans="1:5" s="3" customFormat="1" ht="12.75" customHeight="1" x14ac:dyDescent="0.25">
      <c r="A84" s="163"/>
      <c r="B84" s="35" t="s">
        <v>13</v>
      </c>
      <c r="C84" s="36"/>
      <c r="D84" s="37">
        <v>9.6999999999999993</v>
      </c>
      <c r="E84" s="40"/>
    </row>
    <row r="85" spans="1:5" s="3" customFormat="1" ht="18" customHeight="1" x14ac:dyDescent="0.25">
      <c r="A85" s="163" t="s">
        <v>49</v>
      </c>
      <c r="B85" s="41" t="s">
        <v>50</v>
      </c>
      <c r="C85" s="42"/>
      <c r="D85" s="32">
        <f t="shared" ref="D85:E85" si="13">SUM(D86+D88+D91)</f>
        <v>39.299999999999997</v>
      </c>
      <c r="E85" s="33">
        <f t="shared" si="13"/>
        <v>0</v>
      </c>
    </row>
    <row r="86" spans="1:5" s="3" customFormat="1" ht="15" customHeight="1" x14ac:dyDescent="0.25">
      <c r="A86" s="163"/>
      <c r="B86" s="9" t="s">
        <v>11</v>
      </c>
      <c r="C86" s="10" t="s">
        <v>12</v>
      </c>
      <c r="D86" s="34">
        <f t="shared" ref="D86:E86" si="14">SUM(D87)</f>
        <v>12.9</v>
      </c>
      <c r="E86" s="11">
        <f t="shared" si="14"/>
        <v>0</v>
      </c>
    </row>
    <row r="87" spans="1:5" s="3" customFormat="1" ht="12.75" customHeight="1" x14ac:dyDescent="0.25">
      <c r="A87" s="163"/>
      <c r="B87" s="35" t="s">
        <v>13</v>
      </c>
      <c r="C87" s="36"/>
      <c r="D87" s="37">
        <v>12.9</v>
      </c>
      <c r="E87" s="14"/>
    </row>
    <row r="88" spans="1:5" s="3" customFormat="1" ht="27" x14ac:dyDescent="0.25">
      <c r="A88" s="163"/>
      <c r="B88" s="38" t="s">
        <v>45</v>
      </c>
      <c r="C88" s="10" t="s">
        <v>28</v>
      </c>
      <c r="D88" s="39">
        <f t="shared" ref="D88:E88" si="15">SUM(D89:D90)</f>
        <v>20.9</v>
      </c>
      <c r="E88" s="27">
        <f t="shared" si="15"/>
        <v>0</v>
      </c>
    </row>
    <row r="89" spans="1:5" s="3" customFormat="1" ht="12.75" customHeight="1" x14ac:dyDescent="0.25">
      <c r="A89" s="164"/>
      <c r="B89" s="17" t="s">
        <v>13</v>
      </c>
      <c r="C89" s="165"/>
      <c r="D89" s="37">
        <v>20.2</v>
      </c>
      <c r="E89" s="14"/>
    </row>
    <row r="90" spans="1:5" s="3" customFormat="1" ht="12.75" customHeight="1" x14ac:dyDescent="0.25">
      <c r="A90" s="164"/>
      <c r="B90" s="22" t="s">
        <v>19</v>
      </c>
      <c r="C90" s="167"/>
      <c r="D90" s="37">
        <v>0.7</v>
      </c>
      <c r="E90" s="14"/>
    </row>
    <row r="91" spans="1:5" s="3" customFormat="1" ht="15" customHeight="1" x14ac:dyDescent="0.25">
      <c r="A91" s="163"/>
      <c r="B91" s="43" t="s">
        <v>31</v>
      </c>
      <c r="C91" s="10" t="s">
        <v>32</v>
      </c>
      <c r="D91" s="39">
        <f t="shared" ref="D91:E91" si="16">SUM(D92)</f>
        <v>5.5</v>
      </c>
      <c r="E91" s="27">
        <f t="shared" si="16"/>
        <v>0</v>
      </c>
    </row>
    <row r="92" spans="1:5" s="3" customFormat="1" ht="12.75" customHeight="1" x14ac:dyDescent="0.25">
      <c r="A92" s="163"/>
      <c r="B92" s="35" t="s">
        <v>13</v>
      </c>
      <c r="C92" s="36"/>
      <c r="D92" s="37">
        <v>5.5</v>
      </c>
      <c r="E92" s="40"/>
    </row>
    <row r="93" spans="1:5" s="3" customFormat="1" ht="18" customHeight="1" x14ac:dyDescent="0.25">
      <c r="A93" s="163" t="s">
        <v>51</v>
      </c>
      <c r="B93" s="41" t="s">
        <v>52</v>
      </c>
      <c r="C93" s="31"/>
      <c r="D93" s="33">
        <f>SUM(D94+D98+D101+D96)</f>
        <v>90.4</v>
      </c>
      <c r="E93" s="33">
        <f>SUM(E94+E98+E101)</f>
        <v>0</v>
      </c>
    </row>
    <row r="94" spans="1:5" s="3" customFormat="1" ht="15" customHeight="1" x14ac:dyDescent="0.25">
      <c r="A94" s="163"/>
      <c r="B94" s="9" t="s">
        <v>11</v>
      </c>
      <c r="C94" s="10" t="s">
        <v>12</v>
      </c>
      <c r="D94" s="34">
        <f t="shared" ref="D94:E94" si="17">SUM(D95)</f>
        <v>20.3</v>
      </c>
      <c r="E94" s="11">
        <f t="shared" si="17"/>
        <v>0</v>
      </c>
    </row>
    <row r="95" spans="1:5" s="3" customFormat="1" ht="12.75" customHeight="1" x14ac:dyDescent="0.25">
      <c r="A95" s="163"/>
      <c r="B95" s="35" t="s">
        <v>13</v>
      </c>
      <c r="C95" s="36"/>
      <c r="D95" s="37">
        <v>20.3</v>
      </c>
      <c r="E95" s="14"/>
    </row>
    <row r="96" spans="1:5" s="3" customFormat="1" ht="12.75" customHeight="1" x14ac:dyDescent="0.25">
      <c r="A96" s="163"/>
      <c r="B96" s="9" t="s">
        <v>24</v>
      </c>
      <c r="C96" s="51" t="s">
        <v>25</v>
      </c>
      <c r="D96" s="52">
        <f t="shared" ref="D96:E96" si="18">SUM(D97)</f>
        <v>13.5</v>
      </c>
      <c r="E96" s="53">
        <f t="shared" si="18"/>
        <v>0</v>
      </c>
    </row>
    <row r="97" spans="1:13" s="3" customFormat="1" ht="12.75" customHeight="1" x14ac:dyDescent="0.25">
      <c r="A97" s="163"/>
      <c r="B97" s="35" t="s">
        <v>13</v>
      </c>
      <c r="C97" s="74"/>
      <c r="D97" s="59">
        <v>13.5</v>
      </c>
      <c r="E97" s="60"/>
    </row>
    <row r="98" spans="1:13" s="3" customFormat="1" ht="27" x14ac:dyDescent="0.25">
      <c r="A98" s="163"/>
      <c r="B98" s="38" t="s">
        <v>45</v>
      </c>
      <c r="C98" s="10" t="s">
        <v>28</v>
      </c>
      <c r="D98" s="39">
        <f t="shared" ref="D98:E98" si="19">SUM(D99:D100)</f>
        <v>52.2</v>
      </c>
      <c r="E98" s="27">
        <f t="shared" si="19"/>
        <v>0</v>
      </c>
      <c r="M98" s="44"/>
    </row>
    <row r="99" spans="1:13" s="3" customFormat="1" ht="12.75" customHeight="1" x14ac:dyDescent="0.25">
      <c r="A99" s="164"/>
      <c r="B99" s="17" t="s">
        <v>13</v>
      </c>
      <c r="C99" s="165"/>
      <c r="D99" s="37">
        <v>50.2</v>
      </c>
      <c r="E99" s="14"/>
    </row>
    <row r="100" spans="1:13" s="3" customFormat="1" ht="12.75" customHeight="1" x14ac:dyDescent="0.25">
      <c r="A100" s="164"/>
      <c r="B100" s="22" t="s">
        <v>19</v>
      </c>
      <c r="C100" s="166"/>
      <c r="D100" s="37">
        <v>2</v>
      </c>
      <c r="E100" s="14"/>
    </row>
    <row r="101" spans="1:13" s="3" customFormat="1" ht="15" customHeight="1" x14ac:dyDescent="0.25">
      <c r="A101" s="163"/>
      <c r="B101" s="43" t="s">
        <v>31</v>
      </c>
      <c r="C101" s="10" t="s">
        <v>32</v>
      </c>
      <c r="D101" s="39">
        <f t="shared" ref="D101:E101" si="20">SUM(D102)</f>
        <v>4.4000000000000004</v>
      </c>
      <c r="E101" s="27">
        <f t="shared" si="20"/>
        <v>0</v>
      </c>
    </row>
    <row r="102" spans="1:13" s="3" customFormat="1" ht="12.75" customHeight="1" x14ac:dyDescent="0.25">
      <c r="A102" s="163"/>
      <c r="B102" s="35" t="s">
        <v>13</v>
      </c>
      <c r="C102" s="36"/>
      <c r="D102" s="37">
        <v>4.4000000000000004</v>
      </c>
      <c r="E102" s="40"/>
    </row>
    <row r="103" spans="1:13" s="3" customFormat="1" ht="18" customHeight="1" x14ac:dyDescent="0.25">
      <c r="A103" s="189" t="s">
        <v>53</v>
      </c>
      <c r="B103" s="41" t="s">
        <v>54</v>
      </c>
      <c r="C103" s="31"/>
      <c r="D103" s="33">
        <f>SUM(D104+D108+D111+D106)</f>
        <v>63.6</v>
      </c>
      <c r="E103" s="33">
        <f>SUM(E104+E108+E111)</f>
        <v>0</v>
      </c>
    </row>
    <row r="104" spans="1:13" s="3" customFormat="1" ht="15" customHeight="1" x14ac:dyDescent="0.25">
      <c r="A104" s="189"/>
      <c r="B104" s="9" t="s">
        <v>11</v>
      </c>
      <c r="C104" s="10" t="s">
        <v>12</v>
      </c>
      <c r="D104" s="34">
        <f t="shared" ref="D104:E104" si="21">SUM(D105)</f>
        <v>33.200000000000003</v>
      </c>
      <c r="E104" s="11">
        <f t="shared" si="21"/>
        <v>0</v>
      </c>
    </row>
    <row r="105" spans="1:13" s="3" customFormat="1" ht="12.75" customHeight="1" x14ac:dyDescent="0.25">
      <c r="A105" s="189"/>
      <c r="B105" s="35" t="s">
        <v>13</v>
      </c>
      <c r="C105" s="36"/>
      <c r="D105" s="37">
        <v>33.200000000000003</v>
      </c>
      <c r="E105" s="14"/>
    </row>
    <row r="106" spans="1:13" s="3" customFormat="1" ht="15" customHeight="1" x14ac:dyDescent="0.25">
      <c r="A106" s="189"/>
      <c r="B106" s="9" t="s">
        <v>24</v>
      </c>
      <c r="C106" s="51" t="s">
        <v>25</v>
      </c>
      <c r="D106" s="52">
        <f t="shared" ref="D106:E106" si="22">SUM(D107)</f>
        <v>9</v>
      </c>
      <c r="E106" s="53">
        <f t="shared" si="22"/>
        <v>0</v>
      </c>
    </row>
    <row r="107" spans="1:13" s="3" customFormat="1" ht="12.75" customHeight="1" x14ac:dyDescent="0.25">
      <c r="A107" s="189"/>
      <c r="B107" s="35" t="s">
        <v>13</v>
      </c>
      <c r="C107" s="74"/>
      <c r="D107" s="59">
        <v>9</v>
      </c>
      <c r="E107" s="60"/>
    </row>
    <row r="108" spans="1:13" s="3" customFormat="1" ht="27" x14ac:dyDescent="0.25">
      <c r="A108" s="189"/>
      <c r="B108" s="38" t="s">
        <v>27</v>
      </c>
      <c r="C108" s="10" t="s">
        <v>28</v>
      </c>
      <c r="D108" s="39">
        <f t="shared" ref="D108:E108" si="23">SUM(D109:D110)</f>
        <v>15.5</v>
      </c>
      <c r="E108" s="27">
        <f t="shared" si="23"/>
        <v>0</v>
      </c>
    </row>
    <row r="109" spans="1:13" s="3" customFormat="1" ht="15" customHeight="1" x14ac:dyDescent="0.25">
      <c r="A109" s="190"/>
      <c r="B109" s="17" t="s">
        <v>13</v>
      </c>
      <c r="C109" s="165"/>
      <c r="D109" s="37">
        <v>14</v>
      </c>
      <c r="E109" s="14"/>
    </row>
    <row r="110" spans="1:13" s="3" customFormat="1" ht="12.75" customHeight="1" x14ac:dyDescent="0.25">
      <c r="A110" s="190"/>
      <c r="B110" s="22" t="s">
        <v>19</v>
      </c>
      <c r="C110" s="166"/>
      <c r="D110" s="37">
        <v>1.5</v>
      </c>
      <c r="E110" s="14"/>
    </row>
    <row r="111" spans="1:13" s="3" customFormat="1" ht="15" customHeight="1" x14ac:dyDescent="0.25">
      <c r="A111" s="189"/>
      <c r="B111" s="43" t="s">
        <v>31</v>
      </c>
      <c r="C111" s="10" t="s">
        <v>32</v>
      </c>
      <c r="D111" s="39">
        <f t="shared" ref="D111:E111" si="24">SUM(D112)</f>
        <v>5.9</v>
      </c>
      <c r="E111" s="27">
        <f t="shared" si="24"/>
        <v>0</v>
      </c>
    </row>
    <row r="112" spans="1:13" s="3" customFormat="1" ht="12.75" customHeight="1" x14ac:dyDescent="0.25">
      <c r="A112" s="189"/>
      <c r="B112" s="35" t="s">
        <v>13</v>
      </c>
      <c r="C112" s="36"/>
      <c r="D112" s="37">
        <v>5.9</v>
      </c>
      <c r="E112" s="40"/>
    </row>
    <row r="113" spans="1:5" s="3" customFormat="1" ht="18" customHeight="1" x14ac:dyDescent="0.25">
      <c r="A113" s="189" t="s">
        <v>55</v>
      </c>
      <c r="B113" s="41" t="s">
        <v>56</v>
      </c>
      <c r="C113" s="42"/>
      <c r="D113" s="33">
        <f>SUM(D114+D116+D119)</f>
        <v>96.799999999999983</v>
      </c>
      <c r="E113" s="33">
        <f>SUM(E114+E116+E119)</f>
        <v>0</v>
      </c>
    </row>
    <row r="114" spans="1:5" s="3" customFormat="1" ht="15" customHeight="1" x14ac:dyDescent="0.25">
      <c r="A114" s="189"/>
      <c r="B114" s="9" t="s">
        <v>11</v>
      </c>
      <c r="C114" s="10" t="s">
        <v>12</v>
      </c>
      <c r="D114" s="34">
        <f t="shared" ref="D114:E114" si="25">SUM(D115)</f>
        <v>19.100000000000001</v>
      </c>
      <c r="E114" s="11">
        <f t="shared" si="25"/>
        <v>0</v>
      </c>
    </row>
    <row r="115" spans="1:5" s="3" customFormat="1" ht="12.75" customHeight="1" x14ac:dyDescent="0.25">
      <c r="A115" s="189"/>
      <c r="B115" s="35" t="s">
        <v>13</v>
      </c>
      <c r="C115" s="36"/>
      <c r="D115" s="37">
        <v>19.100000000000001</v>
      </c>
      <c r="E115" s="14"/>
    </row>
    <row r="116" spans="1:5" s="3" customFormat="1" ht="27" x14ac:dyDescent="0.25">
      <c r="A116" s="189"/>
      <c r="B116" s="38" t="s">
        <v>45</v>
      </c>
      <c r="C116" s="10" t="s">
        <v>28</v>
      </c>
      <c r="D116" s="39">
        <f t="shared" ref="D116:E116" si="26">SUM(D117:D118)</f>
        <v>69.099999999999994</v>
      </c>
      <c r="E116" s="27">
        <f t="shared" si="26"/>
        <v>0</v>
      </c>
    </row>
    <row r="117" spans="1:5" s="3" customFormat="1" ht="12.75" customHeight="1" x14ac:dyDescent="0.25">
      <c r="A117" s="190"/>
      <c r="B117" s="17" t="s">
        <v>13</v>
      </c>
      <c r="C117" s="165"/>
      <c r="D117" s="37">
        <v>61</v>
      </c>
      <c r="E117" s="14"/>
    </row>
    <row r="118" spans="1:5" s="3" customFormat="1" ht="12.75" customHeight="1" x14ac:dyDescent="0.25">
      <c r="A118" s="190"/>
      <c r="B118" s="22" t="s">
        <v>19</v>
      </c>
      <c r="C118" s="166"/>
      <c r="D118" s="37">
        <v>8.1</v>
      </c>
      <c r="E118" s="14"/>
    </row>
    <row r="119" spans="1:5" s="3" customFormat="1" ht="15" customHeight="1" x14ac:dyDescent="0.25">
      <c r="A119" s="189"/>
      <c r="B119" s="43" t="s">
        <v>31</v>
      </c>
      <c r="C119" s="10" t="s">
        <v>32</v>
      </c>
      <c r="D119" s="39">
        <f t="shared" ref="D119:E119" si="27">SUM(D120)</f>
        <v>8.6</v>
      </c>
      <c r="E119" s="27">
        <f t="shared" si="27"/>
        <v>0</v>
      </c>
    </row>
    <row r="120" spans="1:5" s="3" customFormat="1" ht="12.75" customHeight="1" x14ac:dyDescent="0.25">
      <c r="A120" s="189"/>
      <c r="B120" s="35" t="s">
        <v>13</v>
      </c>
      <c r="C120" s="36"/>
      <c r="D120" s="37">
        <v>8.6</v>
      </c>
      <c r="E120" s="40"/>
    </row>
    <row r="121" spans="1:5" s="3" customFormat="1" ht="18" customHeight="1" x14ac:dyDescent="0.25">
      <c r="A121" s="189" t="s">
        <v>57</v>
      </c>
      <c r="B121" s="41" t="s">
        <v>58</v>
      </c>
      <c r="C121" s="31"/>
      <c r="D121" s="32">
        <f t="shared" ref="D121:E121" si="28">SUM(D122+D124+D127)</f>
        <v>52</v>
      </c>
      <c r="E121" s="33">
        <f t="shared" si="28"/>
        <v>0</v>
      </c>
    </row>
    <row r="122" spans="1:5" s="3" customFormat="1" ht="15" customHeight="1" x14ac:dyDescent="0.25">
      <c r="A122" s="189"/>
      <c r="B122" s="9" t="s">
        <v>11</v>
      </c>
      <c r="C122" s="10" t="s">
        <v>12</v>
      </c>
      <c r="D122" s="34">
        <f t="shared" ref="D122:E122" si="29">SUM(D123)</f>
        <v>16.7</v>
      </c>
      <c r="E122" s="11">
        <f t="shared" si="29"/>
        <v>0</v>
      </c>
    </row>
    <row r="123" spans="1:5" s="3" customFormat="1" ht="12.75" customHeight="1" x14ac:dyDescent="0.25">
      <c r="A123" s="189"/>
      <c r="B123" s="35" t="s">
        <v>13</v>
      </c>
      <c r="C123" s="36"/>
      <c r="D123" s="37">
        <v>16.7</v>
      </c>
      <c r="E123" s="14"/>
    </row>
    <row r="124" spans="1:5" s="3" customFormat="1" ht="27" x14ac:dyDescent="0.25">
      <c r="A124" s="189"/>
      <c r="B124" s="38" t="s">
        <v>45</v>
      </c>
      <c r="C124" s="10" t="s">
        <v>28</v>
      </c>
      <c r="D124" s="39">
        <f t="shared" ref="D124:E124" si="30">SUM(D125:D126)</f>
        <v>31.2</v>
      </c>
      <c r="E124" s="27">
        <f t="shared" si="30"/>
        <v>0</v>
      </c>
    </row>
    <row r="125" spans="1:5" s="3" customFormat="1" ht="12.75" customHeight="1" x14ac:dyDescent="0.25">
      <c r="A125" s="190"/>
      <c r="B125" s="17" t="s">
        <v>13</v>
      </c>
      <c r="C125" s="165"/>
      <c r="D125" s="37">
        <v>30.5</v>
      </c>
      <c r="E125" s="14"/>
    </row>
    <row r="126" spans="1:5" s="3" customFormat="1" ht="12.75" customHeight="1" x14ac:dyDescent="0.25">
      <c r="A126" s="190"/>
      <c r="B126" s="22" t="s">
        <v>19</v>
      </c>
      <c r="C126" s="167"/>
      <c r="D126" s="37">
        <v>0.7</v>
      </c>
      <c r="E126" s="14"/>
    </row>
    <row r="127" spans="1:5" s="3" customFormat="1" x14ac:dyDescent="0.25">
      <c r="A127" s="189"/>
      <c r="B127" s="43" t="s">
        <v>46</v>
      </c>
      <c r="C127" s="10" t="s">
        <v>32</v>
      </c>
      <c r="D127" s="39">
        <f t="shared" ref="D127:E127" si="31">SUM(D128)</f>
        <v>4.0999999999999996</v>
      </c>
      <c r="E127" s="27">
        <f t="shared" si="31"/>
        <v>0</v>
      </c>
    </row>
    <row r="128" spans="1:5" s="3" customFormat="1" ht="12.75" customHeight="1" x14ac:dyDescent="0.25">
      <c r="A128" s="189"/>
      <c r="B128" s="35" t="s">
        <v>13</v>
      </c>
      <c r="C128" s="36"/>
      <c r="D128" s="37">
        <v>4.0999999999999996</v>
      </c>
      <c r="E128" s="40"/>
    </row>
    <row r="129" spans="1:5" s="3" customFormat="1" ht="18" customHeight="1" x14ac:dyDescent="0.25">
      <c r="A129" s="189" t="s">
        <v>59</v>
      </c>
      <c r="B129" s="41" t="s">
        <v>60</v>
      </c>
      <c r="C129" s="31"/>
      <c r="D129" s="33">
        <f>SUM(D130+D134+D137+D132)</f>
        <v>125.1</v>
      </c>
      <c r="E129" s="33">
        <f>SUM(E130+E134+E137)</f>
        <v>0</v>
      </c>
    </row>
    <row r="130" spans="1:5" s="3" customFormat="1" ht="15" customHeight="1" x14ac:dyDescent="0.25">
      <c r="A130" s="189"/>
      <c r="B130" s="9" t="s">
        <v>11</v>
      </c>
      <c r="C130" s="10" t="s">
        <v>12</v>
      </c>
      <c r="D130" s="34">
        <f t="shared" ref="D130:E132" si="32">SUM(D131)</f>
        <v>21.3</v>
      </c>
      <c r="E130" s="11">
        <f t="shared" si="32"/>
        <v>0</v>
      </c>
    </row>
    <row r="131" spans="1:5" s="3" customFormat="1" ht="12.75" customHeight="1" x14ac:dyDescent="0.25">
      <c r="A131" s="189"/>
      <c r="B131" s="35" t="s">
        <v>13</v>
      </c>
      <c r="C131" s="36"/>
      <c r="D131" s="37">
        <v>21.3</v>
      </c>
      <c r="E131" s="14"/>
    </row>
    <row r="132" spans="1:5" s="3" customFormat="1" ht="12.75" customHeight="1" x14ac:dyDescent="0.25">
      <c r="A132" s="189"/>
      <c r="B132" s="9" t="s">
        <v>24</v>
      </c>
      <c r="C132" s="51" t="s">
        <v>25</v>
      </c>
      <c r="D132" s="34">
        <f t="shared" si="32"/>
        <v>21.6</v>
      </c>
      <c r="E132" s="11">
        <f t="shared" si="32"/>
        <v>0</v>
      </c>
    </row>
    <row r="133" spans="1:5" s="3" customFormat="1" ht="12.75" customHeight="1" x14ac:dyDescent="0.25">
      <c r="A133" s="189"/>
      <c r="B133" s="35" t="s">
        <v>13</v>
      </c>
      <c r="C133" s="74"/>
      <c r="D133" s="37">
        <v>21.6</v>
      </c>
      <c r="E133" s="14"/>
    </row>
    <row r="134" spans="1:5" s="3" customFormat="1" ht="27" x14ac:dyDescent="0.25">
      <c r="A134" s="189"/>
      <c r="B134" s="38" t="s">
        <v>27</v>
      </c>
      <c r="C134" s="10" t="s">
        <v>28</v>
      </c>
      <c r="D134" s="39">
        <f t="shared" ref="D134:E134" si="33">SUM(D135:D136)</f>
        <v>74.900000000000006</v>
      </c>
      <c r="E134" s="27">
        <f t="shared" si="33"/>
        <v>0</v>
      </c>
    </row>
    <row r="135" spans="1:5" s="3" customFormat="1" ht="12.75" customHeight="1" x14ac:dyDescent="0.25">
      <c r="A135" s="190"/>
      <c r="B135" s="17" t="s">
        <v>13</v>
      </c>
      <c r="C135" s="165"/>
      <c r="D135" s="37">
        <v>71.400000000000006</v>
      </c>
      <c r="E135" s="14"/>
    </row>
    <row r="136" spans="1:5" s="3" customFormat="1" ht="12.75" customHeight="1" x14ac:dyDescent="0.25">
      <c r="A136" s="190"/>
      <c r="B136" s="22" t="s">
        <v>19</v>
      </c>
      <c r="C136" s="166"/>
      <c r="D136" s="37">
        <v>3.5</v>
      </c>
      <c r="E136" s="14"/>
    </row>
    <row r="137" spans="1:5" s="3" customFormat="1" ht="15" customHeight="1" x14ac:dyDescent="0.25">
      <c r="A137" s="189"/>
      <c r="B137" s="43" t="s">
        <v>31</v>
      </c>
      <c r="C137" s="10" t="s">
        <v>32</v>
      </c>
      <c r="D137" s="39">
        <f t="shared" ref="D137:E137" si="34">SUM(D138)</f>
        <v>7.3</v>
      </c>
      <c r="E137" s="27">
        <f t="shared" si="34"/>
        <v>0</v>
      </c>
    </row>
    <row r="138" spans="1:5" s="3" customFormat="1" ht="12.75" customHeight="1" x14ac:dyDescent="0.25">
      <c r="A138" s="189"/>
      <c r="B138" s="35" t="s">
        <v>13</v>
      </c>
      <c r="C138" s="36"/>
      <c r="D138" s="37">
        <v>7.3</v>
      </c>
      <c r="E138" s="40"/>
    </row>
    <row r="139" spans="1:5" s="3" customFormat="1" ht="18" customHeight="1" x14ac:dyDescent="0.25">
      <c r="A139" s="191" t="s">
        <v>61</v>
      </c>
      <c r="B139" s="41" t="s">
        <v>62</v>
      </c>
      <c r="C139" s="31"/>
      <c r="D139" s="33">
        <f>SUM(D140+D142+D145)</f>
        <v>53</v>
      </c>
      <c r="E139" s="33">
        <f>SUM(E140+E142+E145)</f>
        <v>0</v>
      </c>
    </row>
    <row r="140" spans="1:5" s="3" customFormat="1" ht="15" customHeight="1" x14ac:dyDescent="0.25">
      <c r="A140" s="192"/>
      <c r="B140" s="9" t="s">
        <v>11</v>
      </c>
      <c r="C140" s="10" t="s">
        <v>12</v>
      </c>
      <c r="D140" s="34">
        <f t="shared" ref="D140:E140" si="35">SUM(D141)</f>
        <v>18.5</v>
      </c>
      <c r="E140" s="11">
        <f t="shared" si="35"/>
        <v>0</v>
      </c>
    </row>
    <row r="141" spans="1:5" s="3" customFormat="1" ht="12.75" customHeight="1" x14ac:dyDescent="0.25">
      <c r="A141" s="192"/>
      <c r="B141" s="35" t="s">
        <v>13</v>
      </c>
      <c r="C141" s="36"/>
      <c r="D141" s="37">
        <v>18.5</v>
      </c>
      <c r="E141" s="14"/>
    </row>
    <row r="142" spans="1:5" s="3" customFormat="1" ht="27" x14ac:dyDescent="0.25">
      <c r="A142" s="192"/>
      <c r="B142" s="38" t="s">
        <v>45</v>
      </c>
      <c r="C142" s="10" t="s">
        <v>28</v>
      </c>
      <c r="D142" s="39">
        <f t="shared" ref="D142:E142" si="36">SUM(D143:D144)</f>
        <v>24.3</v>
      </c>
      <c r="E142" s="27">
        <f t="shared" si="36"/>
        <v>0</v>
      </c>
    </row>
    <row r="143" spans="1:5" s="3" customFormat="1" ht="12.75" customHeight="1" x14ac:dyDescent="0.25">
      <c r="A143" s="192"/>
      <c r="B143" s="17" t="s">
        <v>13</v>
      </c>
      <c r="C143" s="165"/>
      <c r="D143" s="37">
        <v>22.6</v>
      </c>
      <c r="E143" s="14"/>
    </row>
    <row r="144" spans="1:5" s="3" customFormat="1" ht="12.75" customHeight="1" x14ac:dyDescent="0.25">
      <c r="A144" s="192"/>
      <c r="B144" s="22" t="s">
        <v>19</v>
      </c>
      <c r="C144" s="166"/>
      <c r="D144" s="37">
        <v>1.7</v>
      </c>
      <c r="E144" s="14"/>
    </row>
    <row r="145" spans="1:5" s="3" customFormat="1" ht="15" customHeight="1" x14ac:dyDescent="0.25">
      <c r="A145" s="192"/>
      <c r="B145" s="43" t="s">
        <v>31</v>
      </c>
      <c r="C145" s="10" t="s">
        <v>32</v>
      </c>
      <c r="D145" s="39">
        <f t="shared" ref="D145:E145" si="37">SUM(D146)</f>
        <v>10.199999999999999</v>
      </c>
      <c r="E145" s="27">
        <f t="shared" si="37"/>
        <v>0</v>
      </c>
    </row>
    <row r="146" spans="1:5" s="3" customFormat="1" ht="12.75" customHeight="1" x14ac:dyDescent="0.25">
      <c r="A146" s="192"/>
      <c r="B146" s="35" t="s">
        <v>13</v>
      </c>
      <c r="C146" s="36"/>
      <c r="D146" s="37">
        <v>10.199999999999999</v>
      </c>
      <c r="E146" s="40"/>
    </row>
    <row r="147" spans="1:5" s="3" customFormat="1" ht="18" customHeight="1" x14ac:dyDescent="0.25">
      <c r="A147" s="189" t="s">
        <v>63</v>
      </c>
      <c r="B147" s="41" t="s">
        <v>64</v>
      </c>
      <c r="C147" s="31"/>
      <c r="D147" s="32">
        <f t="shared" ref="D147:E147" si="38">SUM(D148+D150+D153)</f>
        <v>40.300000000000004</v>
      </c>
      <c r="E147" s="33">
        <f t="shared" si="38"/>
        <v>0</v>
      </c>
    </row>
    <row r="148" spans="1:5" s="3" customFormat="1" ht="15" customHeight="1" x14ac:dyDescent="0.25">
      <c r="A148" s="189"/>
      <c r="B148" s="9" t="s">
        <v>11</v>
      </c>
      <c r="C148" s="10" t="s">
        <v>12</v>
      </c>
      <c r="D148" s="34">
        <f t="shared" ref="D148:E148" si="39">SUM(D149)</f>
        <v>11.9</v>
      </c>
      <c r="E148" s="11">
        <f t="shared" si="39"/>
        <v>0</v>
      </c>
    </row>
    <row r="149" spans="1:5" s="3" customFormat="1" ht="12.75" customHeight="1" x14ac:dyDescent="0.25">
      <c r="A149" s="189"/>
      <c r="B149" s="35" t="s">
        <v>13</v>
      </c>
      <c r="C149" s="36"/>
      <c r="D149" s="37">
        <v>11.9</v>
      </c>
      <c r="E149" s="14"/>
    </row>
    <row r="150" spans="1:5" s="3" customFormat="1" ht="27" x14ac:dyDescent="0.25">
      <c r="A150" s="189"/>
      <c r="B150" s="38" t="s">
        <v>45</v>
      </c>
      <c r="C150" s="10" t="s">
        <v>28</v>
      </c>
      <c r="D150" s="39">
        <f t="shared" ref="D150:E150" si="40">SUM(D151:D152)</f>
        <v>25.2</v>
      </c>
      <c r="E150" s="27">
        <f t="shared" si="40"/>
        <v>0</v>
      </c>
    </row>
    <row r="151" spans="1:5" s="3" customFormat="1" ht="12.75" customHeight="1" x14ac:dyDescent="0.25">
      <c r="A151" s="190"/>
      <c r="B151" s="17" t="s">
        <v>13</v>
      </c>
      <c r="C151" s="165"/>
      <c r="D151" s="37">
        <v>22.7</v>
      </c>
      <c r="E151" s="14"/>
    </row>
    <row r="152" spans="1:5" s="3" customFormat="1" ht="12.75" customHeight="1" x14ac:dyDescent="0.25">
      <c r="A152" s="190"/>
      <c r="B152" s="22" t="s">
        <v>19</v>
      </c>
      <c r="C152" s="167"/>
      <c r="D152" s="37">
        <v>2.5</v>
      </c>
      <c r="E152" s="14"/>
    </row>
    <row r="153" spans="1:5" s="3" customFormat="1" ht="15" customHeight="1" x14ac:dyDescent="0.25">
      <c r="A153" s="189"/>
      <c r="B153" s="43" t="s">
        <v>46</v>
      </c>
      <c r="C153" s="10" t="s">
        <v>32</v>
      </c>
      <c r="D153" s="39">
        <f t="shared" ref="D153:E153" si="41">SUM(D154)</f>
        <v>3.2</v>
      </c>
      <c r="E153" s="27">
        <f t="shared" si="41"/>
        <v>0</v>
      </c>
    </row>
    <row r="154" spans="1:5" s="3" customFormat="1" ht="12.75" customHeight="1" x14ac:dyDescent="0.25">
      <c r="A154" s="189"/>
      <c r="B154" s="35" t="s">
        <v>13</v>
      </c>
      <c r="C154" s="36"/>
      <c r="D154" s="37">
        <v>3.2</v>
      </c>
      <c r="E154" s="40"/>
    </row>
    <row r="155" spans="1:5" s="3" customFormat="1" ht="18" customHeight="1" x14ac:dyDescent="0.25">
      <c r="A155" s="163" t="s">
        <v>65</v>
      </c>
      <c r="B155" s="41" t="s">
        <v>66</v>
      </c>
      <c r="C155" s="31"/>
      <c r="D155" s="32">
        <f>SUM(D156+D160+D163+D158)</f>
        <v>56.6</v>
      </c>
      <c r="E155" s="33">
        <f>SUM(E156+E160+E163)</f>
        <v>0</v>
      </c>
    </row>
    <row r="156" spans="1:5" s="3" customFormat="1" ht="15" customHeight="1" x14ac:dyDescent="0.25">
      <c r="A156" s="163"/>
      <c r="B156" s="9" t="s">
        <v>11</v>
      </c>
      <c r="C156" s="10" t="s">
        <v>12</v>
      </c>
      <c r="D156" s="34">
        <f t="shared" ref="D156:E158" si="42">SUM(D157)</f>
        <v>12.3</v>
      </c>
      <c r="E156" s="11">
        <f t="shared" si="42"/>
        <v>0</v>
      </c>
    </row>
    <row r="157" spans="1:5" s="3" customFormat="1" ht="12.75" customHeight="1" x14ac:dyDescent="0.25">
      <c r="A157" s="163"/>
      <c r="B157" s="35" t="s">
        <v>13</v>
      </c>
      <c r="C157" s="36"/>
      <c r="D157" s="37">
        <v>12.3</v>
      </c>
      <c r="E157" s="14"/>
    </row>
    <row r="158" spans="1:5" s="3" customFormat="1" ht="12.75" customHeight="1" x14ac:dyDescent="0.25">
      <c r="A158" s="163"/>
      <c r="B158" s="9" t="s">
        <v>24</v>
      </c>
      <c r="C158" s="51" t="s">
        <v>25</v>
      </c>
      <c r="D158" s="34">
        <f>SUM(D159)</f>
        <v>15</v>
      </c>
      <c r="E158" s="11">
        <f t="shared" si="42"/>
        <v>0</v>
      </c>
    </row>
    <row r="159" spans="1:5" s="3" customFormat="1" ht="12.75" customHeight="1" x14ac:dyDescent="0.25">
      <c r="A159" s="163"/>
      <c r="B159" s="35" t="s">
        <v>13</v>
      </c>
      <c r="C159" s="74"/>
      <c r="D159" s="37">
        <v>15</v>
      </c>
      <c r="E159" s="14"/>
    </row>
    <row r="160" spans="1:5" s="3" customFormat="1" ht="27" x14ac:dyDescent="0.25">
      <c r="A160" s="163"/>
      <c r="B160" s="38" t="s">
        <v>45</v>
      </c>
      <c r="C160" s="10" t="s">
        <v>28</v>
      </c>
      <c r="D160" s="39">
        <f t="shared" ref="D160:E160" si="43">SUM(D161:D162)</f>
        <v>25.200000000000003</v>
      </c>
      <c r="E160" s="27">
        <f t="shared" si="43"/>
        <v>0</v>
      </c>
    </row>
    <row r="161" spans="1:5" s="3" customFormat="1" ht="12.75" customHeight="1" x14ac:dyDescent="0.25">
      <c r="A161" s="164"/>
      <c r="B161" s="17" t="s">
        <v>13</v>
      </c>
      <c r="C161" s="165"/>
      <c r="D161" s="37">
        <v>23.1</v>
      </c>
      <c r="E161" s="14"/>
    </row>
    <row r="162" spans="1:5" s="3" customFormat="1" ht="12.75" customHeight="1" x14ac:dyDescent="0.25">
      <c r="A162" s="164"/>
      <c r="B162" s="22" t="s">
        <v>19</v>
      </c>
      <c r="C162" s="166"/>
      <c r="D162" s="37">
        <v>2.1</v>
      </c>
      <c r="E162" s="14"/>
    </row>
    <row r="163" spans="1:5" s="3" customFormat="1" ht="15" customHeight="1" x14ac:dyDescent="0.25">
      <c r="A163" s="163"/>
      <c r="B163" s="43" t="s">
        <v>46</v>
      </c>
      <c r="C163" s="10" t="s">
        <v>32</v>
      </c>
      <c r="D163" s="39">
        <f t="shared" ref="D163:E163" si="44">SUM(D164)</f>
        <v>4.0999999999999996</v>
      </c>
      <c r="E163" s="27">
        <f t="shared" si="44"/>
        <v>0</v>
      </c>
    </row>
    <row r="164" spans="1:5" s="3" customFormat="1" ht="12.75" customHeight="1" x14ac:dyDescent="0.25">
      <c r="A164" s="163"/>
      <c r="B164" s="35" t="s">
        <v>13</v>
      </c>
      <c r="C164" s="36"/>
      <c r="D164" s="37">
        <v>4.0999999999999996</v>
      </c>
      <c r="E164" s="40"/>
    </row>
    <row r="165" spans="1:5" s="3" customFormat="1" ht="18" customHeight="1" x14ac:dyDescent="0.25">
      <c r="A165" s="169" t="s">
        <v>67</v>
      </c>
      <c r="B165" s="41" t="s">
        <v>68</v>
      </c>
      <c r="C165" s="31"/>
      <c r="D165" s="45">
        <f>SUM(D166+D170+D173+D168)</f>
        <v>89.5</v>
      </c>
      <c r="E165" s="45">
        <f>SUM(E166+E170+E173)</f>
        <v>0</v>
      </c>
    </row>
    <row r="166" spans="1:5" s="3" customFormat="1" ht="15" customHeight="1" x14ac:dyDescent="0.25">
      <c r="A166" s="176"/>
      <c r="B166" s="9" t="s">
        <v>11</v>
      </c>
      <c r="C166" s="10" t="s">
        <v>12</v>
      </c>
      <c r="D166" s="34">
        <f t="shared" ref="D166:E166" si="45">SUM(D167)</f>
        <v>24.3</v>
      </c>
      <c r="E166" s="11">
        <f t="shared" si="45"/>
        <v>0</v>
      </c>
    </row>
    <row r="167" spans="1:5" s="3" customFormat="1" ht="12.75" customHeight="1" x14ac:dyDescent="0.25">
      <c r="A167" s="176"/>
      <c r="B167" s="35" t="s">
        <v>13</v>
      </c>
      <c r="C167" s="36"/>
      <c r="D167" s="37">
        <v>24.3</v>
      </c>
      <c r="E167" s="14"/>
    </row>
    <row r="168" spans="1:5" s="3" customFormat="1" ht="12.75" customHeight="1" x14ac:dyDescent="0.25">
      <c r="A168" s="176"/>
      <c r="B168" s="9" t="s">
        <v>24</v>
      </c>
      <c r="C168" s="51" t="s">
        <v>25</v>
      </c>
      <c r="D168" s="34">
        <f>SUM(D169)</f>
        <v>16.5</v>
      </c>
      <c r="E168" s="11">
        <f t="shared" ref="E168" si="46">SUM(E169)</f>
        <v>0</v>
      </c>
    </row>
    <row r="169" spans="1:5" s="3" customFormat="1" ht="12.75" customHeight="1" x14ac:dyDescent="0.25">
      <c r="A169" s="176"/>
      <c r="B169" s="35" t="s">
        <v>13</v>
      </c>
      <c r="C169" s="74"/>
      <c r="D169" s="37">
        <v>16.5</v>
      </c>
      <c r="E169" s="14"/>
    </row>
    <row r="170" spans="1:5" s="3" customFormat="1" ht="27" x14ac:dyDescent="0.25">
      <c r="A170" s="176"/>
      <c r="B170" s="38" t="s">
        <v>27</v>
      </c>
      <c r="C170" s="10" t="s">
        <v>28</v>
      </c>
      <c r="D170" s="39">
        <f t="shared" ref="D170:E170" si="47">SUM(D171:D172)</f>
        <v>41.7</v>
      </c>
      <c r="E170" s="27">
        <f t="shared" si="47"/>
        <v>0</v>
      </c>
    </row>
    <row r="171" spans="1:5" s="3" customFormat="1" ht="12.75" customHeight="1" x14ac:dyDescent="0.25">
      <c r="A171" s="176"/>
      <c r="B171" s="17" t="s">
        <v>13</v>
      </c>
      <c r="C171" s="165"/>
      <c r="D171" s="37">
        <v>36.700000000000003</v>
      </c>
      <c r="E171" s="14"/>
    </row>
    <row r="172" spans="1:5" s="3" customFormat="1" ht="12.75" customHeight="1" x14ac:dyDescent="0.25">
      <c r="A172" s="176"/>
      <c r="B172" s="22" t="s">
        <v>19</v>
      </c>
      <c r="C172" s="166"/>
      <c r="D172" s="37">
        <v>5</v>
      </c>
      <c r="E172" s="14"/>
    </row>
    <row r="173" spans="1:5" s="3" customFormat="1" ht="15" customHeight="1" x14ac:dyDescent="0.25">
      <c r="A173" s="176"/>
      <c r="B173" s="43" t="s">
        <v>46</v>
      </c>
      <c r="C173" s="10" t="s">
        <v>32</v>
      </c>
      <c r="D173" s="39">
        <f t="shared" ref="D173:E173" si="48">SUM(D174)</f>
        <v>7</v>
      </c>
      <c r="E173" s="27">
        <f t="shared" si="48"/>
        <v>0</v>
      </c>
    </row>
    <row r="174" spans="1:5" s="3" customFormat="1" ht="12.75" customHeight="1" x14ac:dyDescent="0.25">
      <c r="A174" s="176"/>
      <c r="B174" s="35" t="s">
        <v>13</v>
      </c>
      <c r="C174" s="36"/>
      <c r="D174" s="37">
        <v>7</v>
      </c>
      <c r="E174" s="40"/>
    </row>
    <row r="175" spans="1:5" s="3" customFormat="1" ht="18" customHeight="1" x14ac:dyDescent="0.25">
      <c r="A175" s="163" t="s">
        <v>69</v>
      </c>
      <c r="B175" s="46" t="s">
        <v>70</v>
      </c>
      <c r="C175" s="42"/>
      <c r="D175" s="32">
        <f t="shared" ref="D175:E175" si="49">SUM(D177:D178)</f>
        <v>1390.3</v>
      </c>
      <c r="E175" s="33">
        <f t="shared" si="49"/>
        <v>1272.3</v>
      </c>
    </row>
    <row r="176" spans="1:5" s="3" customFormat="1" ht="15" customHeight="1" x14ac:dyDescent="0.25">
      <c r="A176" s="164"/>
      <c r="B176" s="9" t="s">
        <v>11</v>
      </c>
      <c r="C176" s="10" t="s">
        <v>12</v>
      </c>
      <c r="D176" s="34">
        <f t="shared" ref="D176:E176" si="50">SUM(D177:D178)</f>
        <v>1390.3</v>
      </c>
      <c r="E176" s="11">
        <f t="shared" si="50"/>
        <v>1272.3</v>
      </c>
    </row>
    <row r="177" spans="1:5" s="3" customFormat="1" ht="12.75" customHeight="1" x14ac:dyDescent="0.25">
      <c r="A177" s="164"/>
      <c r="B177" s="28" t="s">
        <v>17</v>
      </c>
      <c r="C177" s="165"/>
      <c r="D177" s="37">
        <v>1340.6</v>
      </c>
      <c r="E177" s="14">
        <v>1228</v>
      </c>
    </row>
    <row r="178" spans="1:5" s="3" customFormat="1" ht="12.75" customHeight="1" x14ac:dyDescent="0.25">
      <c r="A178" s="164"/>
      <c r="B178" s="22" t="s">
        <v>13</v>
      </c>
      <c r="C178" s="166"/>
      <c r="D178" s="47">
        <v>49.7</v>
      </c>
      <c r="E178" s="48">
        <v>44.3</v>
      </c>
    </row>
    <row r="179" spans="1:5" s="3" customFormat="1" ht="18" customHeight="1" x14ac:dyDescent="0.25">
      <c r="A179" s="184" t="s">
        <v>71</v>
      </c>
      <c r="B179" s="64" t="s">
        <v>72</v>
      </c>
      <c r="C179" s="49"/>
      <c r="D179" s="50">
        <f>SUM(D180)</f>
        <v>1835</v>
      </c>
      <c r="E179" s="50">
        <f>SUM(E180)</f>
        <v>1529.6</v>
      </c>
    </row>
    <row r="180" spans="1:5" s="3" customFormat="1" ht="27" x14ac:dyDescent="0.25">
      <c r="A180" s="184"/>
      <c r="B180" s="114" t="s">
        <v>73</v>
      </c>
      <c r="C180" s="51" t="s">
        <v>21</v>
      </c>
      <c r="D180" s="52">
        <f>SUM(D181:D188)</f>
        <v>1835</v>
      </c>
      <c r="E180" s="53">
        <f>SUM(E181:E188)</f>
        <v>1529.6</v>
      </c>
    </row>
    <row r="181" spans="1:5" s="3" customFormat="1" ht="12.75" customHeight="1" x14ac:dyDescent="0.25">
      <c r="A181" s="184"/>
      <c r="B181" s="110" t="s">
        <v>23</v>
      </c>
      <c r="C181" s="177"/>
      <c r="D181" s="54">
        <v>1046.4000000000001</v>
      </c>
      <c r="E181" s="54">
        <v>1002.9</v>
      </c>
    </row>
    <row r="182" spans="1:5" s="3" customFormat="1" ht="12.75" customHeight="1" x14ac:dyDescent="0.25">
      <c r="A182" s="184"/>
      <c r="B182" s="111" t="s">
        <v>17</v>
      </c>
      <c r="C182" s="177"/>
      <c r="D182" s="55">
        <v>43.9</v>
      </c>
      <c r="E182" s="54"/>
    </row>
    <row r="183" spans="1:5" s="3" customFormat="1" ht="12.75" customHeight="1" x14ac:dyDescent="0.25">
      <c r="A183" s="184"/>
      <c r="B183" s="65" t="s">
        <v>153</v>
      </c>
      <c r="C183" s="177"/>
      <c r="D183" s="55">
        <v>84.5</v>
      </c>
      <c r="E183" s="54">
        <v>83.3</v>
      </c>
    </row>
    <row r="184" spans="1:5" s="3" customFormat="1" ht="12.75" customHeight="1" x14ac:dyDescent="0.25">
      <c r="A184" s="184"/>
      <c r="B184" s="65" t="s">
        <v>18</v>
      </c>
      <c r="C184" s="177"/>
      <c r="D184" s="55">
        <v>11.6</v>
      </c>
      <c r="E184" s="54">
        <v>11.3</v>
      </c>
    </row>
    <row r="185" spans="1:5" s="3" customFormat="1" ht="12.75" customHeight="1" x14ac:dyDescent="0.25">
      <c r="A185" s="184"/>
      <c r="B185" s="65" t="s">
        <v>151</v>
      </c>
      <c r="C185" s="177"/>
      <c r="D185" s="55">
        <v>0.1</v>
      </c>
      <c r="E185" s="54">
        <v>0.1</v>
      </c>
    </row>
    <row r="186" spans="1:5" s="3" customFormat="1" ht="12.75" customHeight="1" x14ac:dyDescent="0.25">
      <c r="A186" s="184"/>
      <c r="B186" s="65" t="s">
        <v>150</v>
      </c>
      <c r="C186" s="177"/>
      <c r="D186" s="55">
        <v>1.1000000000000001</v>
      </c>
      <c r="E186" s="54"/>
    </row>
    <row r="187" spans="1:5" s="3" customFormat="1" ht="12.75" customHeight="1" x14ac:dyDescent="0.25">
      <c r="A187" s="184"/>
      <c r="B187" s="65" t="s">
        <v>13</v>
      </c>
      <c r="C187" s="177"/>
      <c r="D187" s="55">
        <v>644</v>
      </c>
      <c r="E187" s="55">
        <v>432</v>
      </c>
    </row>
    <row r="188" spans="1:5" s="3" customFormat="1" ht="12.75" customHeight="1" x14ac:dyDescent="0.25">
      <c r="A188" s="184"/>
      <c r="B188" s="66" t="s">
        <v>19</v>
      </c>
      <c r="C188" s="178"/>
      <c r="D188" s="54">
        <v>3.4</v>
      </c>
      <c r="E188" s="54"/>
    </row>
    <row r="189" spans="1:5" s="3" customFormat="1" ht="18" customHeight="1" x14ac:dyDescent="0.25">
      <c r="A189" s="184" t="s">
        <v>74</v>
      </c>
      <c r="B189" s="64" t="s">
        <v>75</v>
      </c>
      <c r="C189" s="49"/>
      <c r="D189" s="56">
        <f>SUM(D190)</f>
        <v>1703.2999999999997</v>
      </c>
      <c r="E189" s="56">
        <f>SUM(E190)</f>
        <v>1401</v>
      </c>
    </row>
    <row r="190" spans="1:5" s="3" customFormat="1" ht="27" x14ac:dyDescent="0.25">
      <c r="A190" s="184"/>
      <c r="B190" s="114" t="s">
        <v>73</v>
      </c>
      <c r="C190" s="51" t="s">
        <v>21</v>
      </c>
      <c r="D190" s="52">
        <f>SUM(D191:D197)</f>
        <v>1703.2999999999997</v>
      </c>
      <c r="E190" s="53">
        <f>SUM(E191:E197)</f>
        <v>1401</v>
      </c>
    </row>
    <row r="191" spans="1:5" s="3" customFormat="1" ht="12.75" customHeight="1" x14ac:dyDescent="0.25">
      <c r="A191" s="184"/>
      <c r="B191" s="65" t="s">
        <v>23</v>
      </c>
      <c r="C191" s="177"/>
      <c r="D191" s="57">
        <v>905.5</v>
      </c>
      <c r="E191" s="58">
        <v>869.6</v>
      </c>
    </row>
    <row r="192" spans="1:5" s="3" customFormat="1" ht="12.75" customHeight="1" x14ac:dyDescent="0.25">
      <c r="A192" s="184"/>
      <c r="B192" s="111" t="s">
        <v>17</v>
      </c>
      <c r="C192" s="177"/>
      <c r="D192" s="55">
        <v>37</v>
      </c>
      <c r="E192" s="58"/>
    </row>
    <row r="193" spans="1:5" s="3" customFormat="1" ht="12.75" customHeight="1" x14ac:dyDescent="0.25">
      <c r="A193" s="184"/>
      <c r="B193" s="65" t="s">
        <v>153</v>
      </c>
      <c r="C193" s="177"/>
      <c r="D193" s="100">
        <v>4.3</v>
      </c>
      <c r="E193" s="96">
        <v>4.2</v>
      </c>
    </row>
    <row r="194" spans="1:5" s="3" customFormat="1" ht="12.75" customHeight="1" x14ac:dyDescent="0.25">
      <c r="A194" s="184"/>
      <c r="B194" s="65" t="s">
        <v>151</v>
      </c>
      <c r="C194" s="177"/>
      <c r="D194" s="100">
        <v>1</v>
      </c>
      <c r="E194" s="96">
        <v>1</v>
      </c>
    </row>
    <row r="195" spans="1:5" s="3" customFormat="1" ht="12.75" customHeight="1" x14ac:dyDescent="0.25">
      <c r="A195" s="184"/>
      <c r="B195" s="65" t="s">
        <v>150</v>
      </c>
      <c r="C195" s="177"/>
      <c r="D195" s="55">
        <v>57.1</v>
      </c>
      <c r="E195" s="96">
        <v>56.3</v>
      </c>
    </row>
    <row r="196" spans="1:5" s="3" customFormat="1" ht="12.75" customHeight="1" x14ac:dyDescent="0.25">
      <c r="A196" s="184"/>
      <c r="B196" s="65" t="s">
        <v>13</v>
      </c>
      <c r="C196" s="177"/>
      <c r="D196" s="97">
        <v>679.8</v>
      </c>
      <c r="E196" s="58">
        <v>469.9</v>
      </c>
    </row>
    <row r="197" spans="1:5" s="3" customFormat="1" ht="12.75" customHeight="1" x14ac:dyDescent="0.25">
      <c r="A197" s="184"/>
      <c r="B197" s="66" t="s">
        <v>19</v>
      </c>
      <c r="C197" s="178"/>
      <c r="D197" s="59">
        <v>18.600000000000001</v>
      </c>
      <c r="E197" s="60"/>
    </row>
    <row r="198" spans="1:5" s="3" customFormat="1" ht="18" customHeight="1" x14ac:dyDescent="0.25">
      <c r="A198" s="186" t="s">
        <v>76</v>
      </c>
      <c r="B198" s="64" t="s">
        <v>77</v>
      </c>
      <c r="C198" s="61"/>
      <c r="D198" s="62">
        <f>SUM(D199)</f>
        <v>2278.3000000000002</v>
      </c>
      <c r="E198" s="62">
        <f>SUM(E199)</f>
        <v>1873.1999999999998</v>
      </c>
    </row>
    <row r="199" spans="1:5" s="3" customFormat="1" ht="27" x14ac:dyDescent="0.25">
      <c r="A199" s="182"/>
      <c r="B199" s="114" t="s">
        <v>73</v>
      </c>
      <c r="C199" s="51" t="s">
        <v>21</v>
      </c>
      <c r="D199" s="52">
        <f>SUM(D200:D208)</f>
        <v>2278.3000000000002</v>
      </c>
      <c r="E199" s="53">
        <f>SUM(E200:E208)</f>
        <v>1873.1999999999998</v>
      </c>
    </row>
    <row r="200" spans="1:5" s="3" customFormat="1" ht="12.75" customHeight="1" x14ac:dyDescent="0.25">
      <c r="A200" s="182"/>
      <c r="B200" s="65" t="s">
        <v>23</v>
      </c>
      <c r="C200" s="177"/>
      <c r="D200" s="57">
        <v>1070.0999999999999</v>
      </c>
      <c r="E200" s="58">
        <v>1027.7</v>
      </c>
    </row>
    <row r="201" spans="1:5" s="3" customFormat="1" ht="12.75" customHeight="1" x14ac:dyDescent="0.25">
      <c r="A201" s="182"/>
      <c r="B201" s="65" t="s">
        <v>42</v>
      </c>
      <c r="C201" s="177"/>
      <c r="D201" s="14">
        <v>27.2</v>
      </c>
      <c r="E201" s="96">
        <v>26.8</v>
      </c>
    </row>
    <row r="202" spans="1:5" s="3" customFormat="1" ht="12.75" customHeight="1" x14ac:dyDescent="0.25">
      <c r="A202" s="182"/>
      <c r="B202" s="111" t="s">
        <v>17</v>
      </c>
      <c r="C202" s="177"/>
      <c r="D202" s="55">
        <v>40.5</v>
      </c>
      <c r="E202" s="58"/>
    </row>
    <row r="203" spans="1:5" s="3" customFormat="1" ht="12.75" customHeight="1" x14ac:dyDescent="0.25">
      <c r="A203" s="182"/>
      <c r="B203" s="65" t="s">
        <v>33</v>
      </c>
      <c r="C203" s="177"/>
      <c r="D203" s="100">
        <v>0.7</v>
      </c>
      <c r="E203" s="122">
        <v>0.1</v>
      </c>
    </row>
    <row r="204" spans="1:5" s="3" customFormat="1" ht="12.75" customHeight="1" x14ac:dyDescent="0.25">
      <c r="A204" s="182"/>
      <c r="B204" s="65" t="s">
        <v>153</v>
      </c>
      <c r="C204" s="177"/>
      <c r="D204" s="100">
        <v>9.4</v>
      </c>
      <c r="E204" s="122">
        <v>9.3000000000000007</v>
      </c>
    </row>
    <row r="205" spans="1:5" s="3" customFormat="1" ht="12.75" customHeight="1" x14ac:dyDescent="0.25">
      <c r="A205" s="182"/>
      <c r="B205" s="65" t="s">
        <v>151</v>
      </c>
      <c r="C205" s="177"/>
      <c r="D205" s="100">
        <v>1.5</v>
      </c>
      <c r="E205" s="121">
        <v>1.5</v>
      </c>
    </row>
    <row r="206" spans="1:5" s="3" customFormat="1" ht="12.75" customHeight="1" x14ac:dyDescent="0.25">
      <c r="A206" s="182"/>
      <c r="B206" s="65" t="s">
        <v>150</v>
      </c>
      <c r="C206" s="177"/>
      <c r="D206" s="55">
        <v>9.4</v>
      </c>
      <c r="E206" s="14">
        <v>9.1</v>
      </c>
    </row>
    <row r="207" spans="1:5" s="3" customFormat="1" ht="12.75" customHeight="1" x14ac:dyDescent="0.25">
      <c r="A207" s="182"/>
      <c r="B207" s="65" t="s">
        <v>13</v>
      </c>
      <c r="C207" s="177"/>
      <c r="D207" s="97">
        <v>1084.3</v>
      </c>
      <c r="E207" s="101">
        <v>798.7</v>
      </c>
    </row>
    <row r="208" spans="1:5" s="3" customFormat="1" ht="12.75" customHeight="1" x14ac:dyDescent="0.25">
      <c r="A208" s="187"/>
      <c r="B208" s="66" t="s">
        <v>19</v>
      </c>
      <c r="C208" s="178"/>
      <c r="D208" s="59">
        <v>35.200000000000003</v>
      </c>
      <c r="E208" s="63"/>
    </row>
    <row r="209" spans="1:5" s="3" customFormat="1" ht="18" customHeight="1" x14ac:dyDescent="0.25">
      <c r="A209" s="186" t="s">
        <v>78</v>
      </c>
      <c r="B209" s="64" t="s">
        <v>79</v>
      </c>
      <c r="C209" s="61"/>
      <c r="D209" s="62">
        <f>SUM(D210)</f>
        <v>2540.8999999999996</v>
      </c>
      <c r="E209" s="62">
        <f>SUM(E210)</f>
        <v>1982.1</v>
      </c>
    </row>
    <row r="210" spans="1:5" s="3" customFormat="1" ht="27" x14ac:dyDescent="0.25">
      <c r="A210" s="186"/>
      <c r="B210" s="114" t="s">
        <v>73</v>
      </c>
      <c r="C210" s="51" t="s">
        <v>21</v>
      </c>
      <c r="D210" s="52">
        <f>SUM(D211:D218)</f>
        <v>2540.8999999999996</v>
      </c>
      <c r="E210" s="53">
        <f>SUM(E211:E218)</f>
        <v>1982.1</v>
      </c>
    </row>
    <row r="211" spans="1:5" s="3" customFormat="1" ht="12.75" customHeight="1" x14ac:dyDescent="0.25">
      <c r="A211" s="186"/>
      <c r="B211" s="65" t="s">
        <v>23</v>
      </c>
      <c r="C211" s="177"/>
      <c r="D211" s="98">
        <v>1413.8</v>
      </c>
      <c r="E211" s="58">
        <v>1363.6</v>
      </c>
    </row>
    <row r="212" spans="1:5" s="3" customFormat="1" ht="12.75" customHeight="1" x14ac:dyDescent="0.25">
      <c r="A212" s="186"/>
      <c r="B212" s="111" t="s">
        <v>17</v>
      </c>
      <c r="C212" s="177"/>
      <c r="D212" s="55">
        <v>73</v>
      </c>
      <c r="E212" s="58"/>
    </row>
    <row r="213" spans="1:5" s="3" customFormat="1" ht="12.75" customHeight="1" x14ac:dyDescent="0.25">
      <c r="A213" s="186"/>
      <c r="B213" s="65" t="s">
        <v>153</v>
      </c>
      <c r="C213" s="177"/>
      <c r="D213" s="131">
        <v>69.2</v>
      </c>
      <c r="E213" s="58">
        <v>68.2</v>
      </c>
    </row>
    <row r="214" spans="1:5" s="3" customFormat="1" ht="12.75" customHeight="1" x14ac:dyDescent="0.25">
      <c r="A214" s="186"/>
      <c r="B214" s="65" t="s">
        <v>18</v>
      </c>
      <c r="C214" s="177"/>
      <c r="D214" s="102">
        <v>40.1</v>
      </c>
      <c r="E214" s="58">
        <v>25.1</v>
      </c>
    </row>
    <row r="215" spans="1:5" s="3" customFormat="1" ht="12.75" customHeight="1" x14ac:dyDescent="0.25">
      <c r="A215" s="186"/>
      <c r="B215" s="65" t="s">
        <v>151</v>
      </c>
      <c r="C215" s="177"/>
      <c r="D215" s="55">
        <v>0.8</v>
      </c>
      <c r="E215" s="96">
        <v>0.8</v>
      </c>
    </row>
    <row r="216" spans="1:5" s="3" customFormat="1" ht="12.75" customHeight="1" x14ac:dyDescent="0.25">
      <c r="A216" s="186"/>
      <c r="B216" s="65" t="s">
        <v>150</v>
      </c>
      <c r="C216" s="177"/>
      <c r="D216" s="55">
        <v>1.1000000000000001</v>
      </c>
      <c r="E216" s="96"/>
    </row>
    <row r="217" spans="1:5" s="3" customFormat="1" ht="12.75" customHeight="1" x14ac:dyDescent="0.25">
      <c r="A217" s="186"/>
      <c r="B217" s="65" t="s">
        <v>13</v>
      </c>
      <c r="C217" s="177"/>
      <c r="D217" s="97">
        <v>937.8</v>
      </c>
      <c r="E217" s="58">
        <v>524.4</v>
      </c>
    </row>
    <row r="218" spans="1:5" s="3" customFormat="1" ht="12.75" customHeight="1" x14ac:dyDescent="0.25">
      <c r="A218" s="184"/>
      <c r="B218" s="66" t="s">
        <v>19</v>
      </c>
      <c r="C218" s="178"/>
      <c r="D218" s="59">
        <v>5.0999999999999996</v>
      </c>
      <c r="E218" s="63"/>
    </row>
    <row r="219" spans="1:5" s="3" customFormat="1" ht="18" customHeight="1" x14ac:dyDescent="0.25">
      <c r="A219" s="186" t="s">
        <v>80</v>
      </c>
      <c r="B219" s="30" t="s">
        <v>81</v>
      </c>
      <c r="C219" s="61"/>
      <c r="D219" s="62">
        <f>SUM(D220)</f>
        <v>1852.1000000000001</v>
      </c>
      <c r="E219" s="62">
        <f>SUM(E220)</f>
        <v>1496.7000000000003</v>
      </c>
    </row>
    <row r="220" spans="1:5" s="3" customFormat="1" ht="27" x14ac:dyDescent="0.25">
      <c r="A220" s="182"/>
      <c r="B220" s="23" t="s">
        <v>73</v>
      </c>
      <c r="C220" s="51" t="s">
        <v>21</v>
      </c>
      <c r="D220" s="52">
        <f>SUM(D221:D228)</f>
        <v>1852.1000000000001</v>
      </c>
      <c r="E220" s="53">
        <f>SUM(E221:E228)</f>
        <v>1496.7000000000003</v>
      </c>
    </row>
    <row r="221" spans="1:5" s="3" customFormat="1" ht="12.75" customHeight="1" x14ac:dyDescent="0.25">
      <c r="A221" s="182"/>
      <c r="B221" s="65" t="s">
        <v>23</v>
      </c>
      <c r="C221" s="188"/>
      <c r="D221" s="105">
        <v>952.6</v>
      </c>
      <c r="E221" s="58">
        <v>920</v>
      </c>
    </row>
    <row r="222" spans="1:5" s="3" customFormat="1" ht="12.75" customHeight="1" x14ac:dyDescent="0.25">
      <c r="A222" s="182"/>
      <c r="B222" s="28" t="s">
        <v>17</v>
      </c>
      <c r="C222" s="188"/>
      <c r="D222" s="106">
        <v>52</v>
      </c>
      <c r="E222" s="58"/>
    </row>
    <row r="223" spans="1:5" s="3" customFormat="1" ht="12.75" customHeight="1" x14ac:dyDescent="0.25">
      <c r="A223" s="182"/>
      <c r="B223" s="65" t="s">
        <v>153</v>
      </c>
      <c r="C223" s="188"/>
      <c r="D223" s="132">
        <v>50.8</v>
      </c>
      <c r="E223" s="58">
        <v>50.1</v>
      </c>
    </row>
    <row r="224" spans="1:5" s="3" customFormat="1" ht="12.75" customHeight="1" x14ac:dyDescent="0.25">
      <c r="A224" s="182"/>
      <c r="B224" s="65" t="s">
        <v>18</v>
      </c>
      <c r="C224" s="188"/>
      <c r="D224" s="107">
        <v>13.8</v>
      </c>
      <c r="E224" s="58">
        <v>2.2000000000000002</v>
      </c>
    </row>
    <row r="225" spans="1:5" s="3" customFormat="1" ht="12.75" customHeight="1" x14ac:dyDescent="0.25">
      <c r="A225" s="182"/>
      <c r="B225" s="65" t="s">
        <v>151</v>
      </c>
      <c r="C225" s="188"/>
      <c r="D225" s="123">
        <v>1.2</v>
      </c>
      <c r="E225" s="58">
        <v>1.2</v>
      </c>
    </row>
    <row r="226" spans="1:5" s="3" customFormat="1" ht="12.75" customHeight="1" x14ac:dyDescent="0.25">
      <c r="A226" s="182"/>
      <c r="B226" s="65" t="s">
        <v>150</v>
      </c>
      <c r="C226" s="188"/>
      <c r="D226" s="123">
        <v>1</v>
      </c>
      <c r="E226" s="58">
        <v>1</v>
      </c>
    </row>
    <row r="227" spans="1:5" s="3" customFormat="1" ht="12.75" customHeight="1" x14ac:dyDescent="0.25">
      <c r="A227" s="182"/>
      <c r="B227" s="65" t="s">
        <v>13</v>
      </c>
      <c r="C227" s="188"/>
      <c r="D227" s="105">
        <v>765.3</v>
      </c>
      <c r="E227" s="58">
        <v>522.20000000000005</v>
      </c>
    </row>
    <row r="228" spans="1:5" s="3" customFormat="1" ht="12.75" customHeight="1" x14ac:dyDescent="0.25">
      <c r="A228" s="182"/>
      <c r="B228" s="66" t="s">
        <v>19</v>
      </c>
      <c r="C228" s="188"/>
      <c r="D228" s="108">
        <v>15.4</v>
      </c>
      <c r="E228" s="63"/>
    </row>
    <row r="229" spans="1:5" s="3" customFormat="1" ht="18" customHeight="1" x14ac:dyDescent="0.25">
      <c r="A229" s="186" t="s">
        <v>82</v>
      </c>
      <c r="B229" s="64" t="s">
        <v>83</v>
      </c>
      <c r="C229" s="109"/>
      <c r="D229" s="62">
        <f>SUM(D230)</f>
        <v>3278.7999999999993</v>
      </c>
      <c r="E229" s="62">
        <f>SUM(E230)</f>
        <v>2756.2999999999997</v>
      </c>
    </row>
    <row r="230" spans="1:5" s="3" customFormat="1" ht="27" x14ac:dyDescent="0.25">
      <c r="A230" s="182"/>
      <c r="B230" s="114" t="s">
        <v>73</v>
      </c>
      <c r="C230" s="51" t="s">
        <v>21</v>
      </c>
      <c r="D230" s="52">
        <f>SUM(D231:D238)</f>
        <v>3278.7999999999993</v>
      </c>
      <c r="E230" s="53">
        <f>SUM(E231:E238)</f>
        <v>2756.2999999999997</v>
      </c>
    </row>
    <row r="231" spans="1:5" s="3" customFormat="1" ht="12.75" customHeight="1" x14ac:dyDescent="0.25">
      <c r="A231" s="182"/>
      <c r="B231" s="65" t="s">
        <v>23</v>
      </c>
      <c r="C231" s="177"/>
      <c r="D231" s="98">
        <v>2082.9</v>
      </c>
      <c r="E231" s="58">
        <v>1996.6</v>
      </c>
    </row>
    <row r="232" spans="1:5" s="3" customFormat="1" ht="12.75" customHeight="1" x14ac:dyDescent="0.25">
      <c r="A232" s="182"/>
      <c r="B232" s="65" t="s">
        <v>42</v>
      </c>
      <c r="C232" s="177"/>
      <c r="D232" s="14">
        <v>136.6</v>
      </c>
      <c r="E232" s="96">
        <v>133.1</v>
      </c>
    </row>
    <row r="233" spans="1:5" s="3" customFormat="1" ht="12.75" customHeight="1" x14ac:dyDescent="0.25">
      <c r="A233" s="182"/>
      <c r="B233" s="111" t="s">
        <v>17</v>
      </c>
      <c r="C233" s="177"/>
      <c r="D233" s="55">
        <v>79</v>
      </c>
      <c r="E233" s="58"/>
    </row>
    <row r="234" spans="1:5" s="3" customFormat="1" ht="12.75" customHeight="1" x14ac:dyDescent="0.25">
      <c r="A234" s="182"/>
      <c r="B234" s="65" t="s">
        <v>153</v>
      </c>
      <c r="C234" s="177"/>
      <c r="D234" s="131">
        <v>146.69999999999999</v>
      </c>
      <c r="E234" s="58">
        <v>144.6</v>
      </c>
    </row>
    <row r="235" spans="1:5" s="3" customFormat="1" ht="12.75" customHeight="1" x14ac:dyDescent="0.25">
      <c r="A235" s="182"/>
      <c r="B235" s="65" t="s">
        <v>18</v>
      </c>
      <c r="C235" s="177"/>
      <c r="D235" s="102">
        <v>23.2</v>
      </c>
      <c r="E235" s="58">
        <v>22.9</v>
      </c>
    </row>
    <row r="236" spans="1:5" s="3" customFormat="1" ht="12.75" customHeight="1" x14ac:dyDescent="0.25">
      <c r="A236" s="182"/>
      <c r="B236" s="65" t="s">
        <v>151</v>
      </c>
      <c r="C236" s="177"/>
      <c r="D236" s="55">
        <v>0.7</v>
      </c>
      <c r="E236" s="96">
        <v>0.7</v>
      </c>
    </row>
    <row r="237" spans="1:5" s="3" customFormat="1" ht="12.75" customHeight="1" x14ac:dyDescent="0.25">
      <c r="A237" s="182"/>
      <c r="B237" s="65" t="s">
        <v>13</v>
      </c>
      <c r="C237" s="177"/>
      <c r="D237" s="97">
        <v>806.1</v>
      </c>
      <c r="E237" s="58">
        <v>458.4</v>
      </c>
    </row>
    <row r="238" spans="1:5" s="3" customFormat="1" ht="12.75" customHeight="1" x14ac:dyDescent="0.25">
      <c r="A238" s="187"/>
      <c r="B238" s="66" t="s">
        <v>19</v>
      </c>
      <c r="C238" s="178"/>
      <c r="D238" s="59">
        <v>3.6</v>
      </c>
      <c r="E238" s="63"/>
    </row>
    <row r="239" spans="1:5" s="3" customFormat="1" ht="18" customHeight="1" x14ac:dyDescent="0.25">
      <c r="A239" s="186" t="s">
        <v>84</v>
      </c>
      <c r="B239" s="30" t="s">
        <v>85</v>
      </c>
      <c r="C239" s="61"/>
      <c r="D239" s="62">
        <f>SUM(D240)</f>
        <v>931.6</v>
      </c>
      <c r="E239" s="62">
        <f>SUM(E240)</f>
        <v>783.7</v>
      </c>
    </row>
    <row r="240" spans="1:5" s="3" customFormat="1" ht="27" x14ac:dyDescent="0.25">
      <c r="A240" s="182"/>
      <c r="B240" s="23" t="s">
        <v>73</v>
      </c>
      <c r="C240" s="51" t="s">
        <v>21</v>
      </c>
      <c r="D240" s="52">
        <f>SUM(D241:D247)</f>
        <v>931.6</v>
      </c>
      <c r="E240" s="53">
        <f>SUM(E241:E247)</f>
        <v>783.7</v>
      </c>
    </row>
    <row r="241" spans="1:5" s="3" customFormat="1" ht="12.75" customHeight="1" x14ac:dyDescent="0.25">
      <c r="A241" s="182"/>
      <c r="B241" s="65" t="s">
        <v>23</v>
      </c>
      <c r="C241" s="177"/>
      <c r="D241" s="57">
        <v>432.4</v>
      </c>
      <c r="E241" s="58">
        <v>416.3</v>
      </c>
    </row>
    <row r="242" spans="1:5" s="3" customFormat="1" ht="12.75" customHeight="1" x14ac:dyDescent="0.25">
      <c r="A242" s="182"/>
      <c r="B242" s="28" t="s">
        <v>17</v>
      </c>
      <c r="C242" s="177"/>
      <c r="D242" s="55">
        <v>16.399999999999999</v>
      </c>
      <c r="E242" s="58"/>
    </row>
    <row r="243" spans="1:5" s="3" customFormat="1" ht="12.75" customHeight="1" x14ac:dyDescent="0.25">
      <c r="A243" s="182"/>
      <c r="B243" s="65" t="s">
        <v>153</v>
      </c>
      <c r="C243" s="177"/>
      <c r="D243" s="55">
        <v>6.8</v>
      </c>
      <c r="E243" s="96">
        <v>6.7</v>
      </c>
    </row>
    <row r="244" spans="1:5" s="3" customFormat="1" ht="12.75" customHeight="1" x14ac:dyDescent="0.25">
      <c r="A244" s="182"/>
      <c r="B244" s="65" t="s">
        <v>151</v>
      </c>
      <c r="C244" s="177"/>
      <c r="D244" s="55">
        <v>0.4</v>
      </c>
      <c r="E244" s="96">
        <v>0.4</v>
      </c>
    </row>
    <row r="245" spans="1:5" s="3" customFormat="1" ht="12.75" customHeight="1" x14ac:dyDescent="0.25">
      <c r="A245" s="182"/>
      <c r="B245" s="65" t="s">
        <v>150</v>
      </c>
      <c r="C245" s="177"/>
      <c r="D245" s="55">
        <v>23.7</v>
      </c>
      <c r="E245" s="96">
        <v>23.3</v>
      </c>
    </row>
    <row r="246" spans="1:5" s="3" customFormat="1" ht="12.75" customHeight="1" x14ac:dyDescent="0.25">
      <c r="A246" s="182"/>
      <c r="B246" s="65" t="s">
        <v>13</v>
      </c>
      <c r="C246" s="177"/>
      <c r="D246" s="97">
        <v>427.3</v>
      </c>
      <c r="E246" s="58">
        <v>337</v>
      </c>
    </row>
    <row r="247" spans="1:5" s="3" customFormat="1" ht="12.75" customHeight="1" x14ac:dyDescent="0.25">
      <c r="A247" s="182"/>
      <c r="B247" s="66" t="s">
        <v>19</v>
      </c>
      <c r="C247" s="178"/>
      <c r="D247" s="59">
        <v>24.6</v>
      </c>
      <c r="E247" s="63"/>
    </row>
    <row r="248" spans="1:5" s="3" customFormat="1" ht="18" customHeight="1" x14ac:dyDescent="0.25">
      <c r="A248" s="174" t="s">
        <v>86</v>
      </c>
      <c r="B248" s="64" t="s">
        <v>87</v>
      </c>
      <c r="C248" s="61"/>
      <c r="D248" s="62">
        <f>SUM(D249)</f>
        <v>1496.8</v>
      </c>
      <c r="E248" s="62">
        <f>SUM(E249)</f>
        <v>1241.5</v>
      </c>
    </row>
    <row r="249" spans="1:5" s="3" customFormat="1" ht="27" x14ac:dyDescent="0.25">
      <c r="A249" s="174"/>
      <c r="B249" s="114" t="s">
        <v>73</v>
      </c>
      <c r="C249" s="51" t="s">
        <v>21</v>
      </c>
      <c r="D249" s="52">
        <f>SUM(D250:D257)</f>
        <v>1496.8</v>
      </c>
      <c r="E249" s="53">
        <f>SUM(E250:E257)</f>
        <v>1241.5</v>
      </c>
    </row>
    <row r="250" spans="1:5" s="3" customFormat="1" ht="12.75" customHeight="1" x14ac:dyDescent="0.25">
      <c r="A250" s="174"/>
      <c r="B250" s="65" t="s">
        <v>23</v>
      </c>
      <c r="C250" s="177"/>
      <c r="D250" s="57">
        <v>765</v>
      </c>
      <c r="E250" s="58">
        <v>736</v>
      </c>
    </row>
    <row r="251" spans="1:5" s="3" customFormat="1" ht="12.75" customHeight="1" x14ac:dyDescent="0.25">
      <c r="A251" s="174"/>
      <c r="B251" s="111" t="s">
        <v>17</v>
      </c>
      <c r="C251" s="177"/>
      <c r="D251" s="57">
        <v>38.200000000000003</v>
      </c>
      <c r="E251" s="58"/>
    </row>
    <row r="252" spans="1:5" s="3" customFormat="1" ht="12.75" customHeight="1" x14ac:dyDescent="0.25">
      <c r="A252" s="174"/>
      <c r="B252" s="65" t="s">
        <v>153</v>
      </c>
      <c r="C252" s="177"/>
      <c r="D252" s="57">
        <v>30.4</v>
      </c>
      <c r="E252" s="58">
        <v>30</v>
      </c>
    </row>
    <row r="253" spans="1:5" s="3" customFormat="1" ht="12.75" customHeight="1" x14ac:dyDescent="0.25">
      <c r="A253" s="174"/>
      <c r="B253" s="65" t="s">
        <v>18</v>
      </c>
      <c r="C253" s="177"/>
      <c r="D253" s="57">
        <v>7.6</v>
      </c>
      <c r="E253" s="58">
        <v>4.5</v>
      </c>
    </row>
    <row r="254" spans="1:5" s="3" customFormat="1" ht="12.75" customHeight="1" x14ac:dyDescent="0.25">
      <c r="A254" s="174"/>
      <c r="B254" s="65" t="s">
        <v>151</v>
      </c>
      <c r="C254" s="177"/>
      <c r="D254" s="57">
        <v>1.2</v>
      </c>
      <c r="E254" s="58">
        <v>1.2</v>
      </c>
    </row>
    <row r="255" spans="1:5" s="3" customFormat="1" ht="12.75" customHeight="1" x14ac:dyDescent="0.25">
      <c r="A255" s="174"/>
      <c r="B255" s="65" t="s">
        <v>150</v>
      </c>
      <c r="C255" s="177"/>
      <c r="D255" s="57">
        <v>36.5</v>
      </c>
      <c r="E255" s="58">
        <v>34.5</v>
      </c>
    </row>
    <row r="256" spans="1:5" s="3" customFormat="1" ht="12.75" customHeight="1" x14ac:dyDescent="0.25">
      <c r="A256" s="174"/>
      <c r="B256" s="65" t="s">
        <v>13</v>
      </c>
      <c r="C256" s="177"/>
      <c r="D256" s="57">
        <v>596.6</v>
      </c>
      <c r="E256" s="58">
        <v>435.3</v>
      </c>
    </row>
    <row r="257" spans="1:5" s="3" customFormat="1" ht="12.75" customHeight="1" x14ac:dyDescent="0.25">
      <c r="A257" s="174"/>
      <c r="B257" s="66" t="s">
        <v>19</v>
      </c>
      <c r="C257" s="178"/>
      <c r="D257" s="59">
        <v>21.3</v>
      </c>
      <c r="E257" s="60"/>
    </row>
    <row r="258" spans="1:5" s="3" customFormat="1" ht="18" customHeight="1" x14ac:dyDescent="0.25">
      <c r="A258" s="181" t="s">
        <v>88</v>
      </c>
      <c r="B258" s="64" t="s">
        <v>89</v>
      </c>
      <c r="C258" s="61"/>
      <c r="D258" s="62">
        <f>SUM(D259)</f>
        <v>1274.4000000000001</v>
      </c>
      <c r="E258" s="62">
        <f>SUM(E259)</f>
        <v>1015.6</v>
      </c>
    </row>
    <row r="259" spans="1:5" s="3" customFormat="1" ht="27" x14ac:dyDescent="0.25">
      <c r="A259" s="182"/>
      <c r="B259" s="23" t="s">
        <v>73</v>
      </c>
      <c r="C259" s="51" t="s">
        <v>21</v>
      </c>
      <c r="D259" s="52">
        <f>SUM(D260:D267)</f>
        <v>1274.4000000000001</v>
      </c>
      <c r="E259" s="53">
        <f>SUM(E260:E267)</f>
        <v>1015.6</v>
      </c>
    </row>
    <row r="260" spans="1:5" s="3" customFormat="1" ht="12.75" customHeight="1" x14ac:dyDescent="0.25">
      <c r="A260" s="182"/>
      <c r="B260" s="65" t="s">
        <v>23</v>
      </c>
      <c r="C260" s="177"/>
      <c r="D260" s="57">
        <v>729.8</v>
      </c>
      <c r="E260" s="58">
        <v>692.3</v>
      </c>
    </row>
    <row r="261" spans="1:5" s="3" customFormat="1" ht="12.75" customHeight="1" x14ac:dyDescent="0.25">
      <c r="A261" s="182"/>
      <c r="B261" s="28" t="s">
        <v>17</v>
      </c>
      <c r="C261" s="177"/>
      <c r="D261" s="57">
        <v>32</v>
      </c>
      <c r="E261" s="58"/>
    </row>
    <row r="262" spans="1:5" s="3" customFormat="1" ht="12.75" customHeight="1" x14ac:dyDescent="0.25">
      <c r="A262" s="182"/>
      <c r="B262" s="65" t="s">
        <v>153</v>
      </c>
      <c r="C262" s="177"/>
      <c r="D262" s="57">
        <v>8.3000000000000007</v>
      </c>
      <c r="E262" s="58">
        <v>8.1999999999999993</v>
      </c>
    </row>
    <row r="263" spans="1:5" s="3" customFormat="1" ht="12.75" customHeight="1" x14ac:dyDescent="0.25">
      <c r="A263" s="182"/>
      <c r="B263" s="65" t="s">
        <v>18</v>
      </c>
      <c r="C263" s="177"/>
      <c r="D263" s="57">
        <v>2.1</v>
      </c>
      <c r="E263" s="58">
        <v>1.3</v>
      </c>
    </row>
    <row r="264" spans="1:5" s="3" customFormat="1" ht="12.75" customHeight="1" x14ac:dyDescent="0.25">
      <c r="A264" s="182"/>
      <c r="B264" s="65" t="s">
        <v>151</v>
      </c>
      <c r="C264" s="177"/>
      <c r="D264" s="57">
        <v>0.7</v>
      </c>
      <c r="E264" s="58">
        <v>0.7</v>
      </c>
    </row>
    <row r="265" spans="1:5" s="3" customFormat="1" ht="12.75" customHeight="1" x14ac:dyDescent="0.25">
      <c r="A265" s="182"/>
      <c r="B265" s="65" t="s">
        <v>150</v>
      </c>
      <c r="C265" s="177"/>
      <c r="D265" s="57">
        <v>11.4</v>
      </c>
      <c r="E265" s="58"/>
    </row>
    <row r="266" spans="1:5" s="3" customFormat="1" ht="12.75" customHeight="1" x14ac:dyDescent="0.25">
      <c r="A266" s="182"/>
      <c r="B266" s="65" t="s">
        <v>13</v>
      </c>
      <c r="C266" s="177"/>
      <c r="D266" s="67">
        <v>464.6</v>
      </c>
      <c r="E266" s="68">
        <v>313.10000000000002</v>
      </c>
    </row>
    <row r="267" spans="1:5" s="3" customFormat="1" ht="12.75" customHeight="1" x14ac:dyDescent="0.25">
      <c r="A267" s="182"/>
      <c r="B267" s="66" t="s">
        <v>19</v>
      </c>
      <c r="C267" s="178"/>
      <c r="D267" s="59">
        <v>25.5</v>
      </c>
      <c r="E267" s="60"/>
    </row>
    <row r="268" spans="1:5" s="3" customFormat="1" ht="18" customHeight="1" x14ac:dyDescent="0.25">
      <c r="A268" s="183" t="s">
        <v>90</v>
      </c>
      <c r="B268" s="30" t="s">
        <v>91</v>
      </c>
      <c r="C268" s="61"/>
      <c r="D268" s="62">
        <f>SUM(D269)</f>
        <v>1046.8</v>
      </c>
      <c r="E268" s="62">
        <f>SUM(E269)</f>
        <v>854.1</v>
      </c>
    </row>
    <row r="269" spans="1:5" s="3" customFormat="1" ht="27" x14ac:dyDescent="0.25">
      <c r="A269" s="184"/>
      <c r="B269" s="23" t="s">
        <v>73</v>
      </c>
      <c r="C269" s="51" t="s">
        <v>21</v>
      </c>
      <c r="D269" s="52">
        <f>SUM(D270:D276)</f>
        <v>1046.8</v>
      </c>
      <c r="E269" s="53">
        <f>SUM(E270:E276)</f>
        <v>854.1</v>
      </c>
    </row>
    <row r="270" spans="1:5" s="3" customFormat="1" ht="12.75" customHeight="1" x14ac:dyDescent="0.25">
      <c r="A270" s="184"/>
      <c r="B270" s="65" t="s">
        <v>23</v>
      </c>
      <c r="C270" s="177"/>
      <c r="D270" s="57">
        <v>542.4</v>
      </c>
      <c r="E270" s="58">
        <v>525.9</v>
      </c>
    </row>
    <row r="271" spans="1:5" s="3" customFormat="1" ht="12.75" customHeight="1" x14ac:dyDescent="0.25">
      <c r="A271" s="184"/>
      <c r="B271" s="28" t="s">
        <v>17</v>
      </c>
      <c r="C271" s="177"/>
      <c r="D271" s="57">
        <v>19.399999999999999</v>
      </c>
      <c r="E271" s="58"/>
    </row>
    <row r="272" spans="1:5" s="3" customFormat="1" ht="12.75" customHeight="1" x14ac:dyDescent="0.25">
      <c r="A272" s="184"/>
      <c r="B272" s="65" t="s">
        <v>153</v>
      </c>
      <c r="C272" s="177"/>
      <c r="D272" s="57">
        <v>2.6</v>
      </c>
      <c r="E272" s="58">
        <v>2.6</v>
      </c>
    </row>
    <row r="273" spans="1:5" s="3" customFormat="1" ht="12.75" customHeight="1" x14ac:dyDescent="0.25">
      <c r="A273" s="184"/>
      <c r="B273" s="65" t="s">
        <v>151</v>
      </c>
      <c r="C273" s="177"/>
      <c r="D273" s="57">
        <v>0.1</v>
      </c>
      <c r="E273" s="58">
        <v>0.1</v>
      </c>
    </row>
    <row r="274" spans="1:5" s="3" customFormat="1" ht="12.75" customHeight="1" x14ac:dyDescent="0.25">
      <c r="A274" s="184"/>
      <c r="B274" s="65" t="s">
        <v>150</v>
      </c>
      <c r="C274" s="177"/>
      <c r="D274" s="57">
        <v>19.399999999999999</v>
      </c>
      <c r="E274" s="58">
        <v>19.100000000000001</v>
      </c>
    </row>
    <row r="275" spans="1:5" s="3" customFormat="1" ht="12.75" customHeight="1" x14ac:dyDescent="0.25">
      <c r="A275" s="184"/>
      <c r="B275" s="65" t="s">
        <v>13</v>
      </c>
      <c r="C275" s="177"/>
      <c r="D275" s="57">
        <v>462.4</v>
      </c>
      <c r="E275" s="58">
        <v>306.39999999999998</v>
      </c>
    </row>
    <row r="276" spans="1:5" s="3" customFormat="1" ht="12.75" customHeight="1" x14ac:dyDescent="0.25">
      <c r="A276" s="185"/>
      <c r="B276" s="66" t="s">
        <v>19</v>
      </c>
      <c r="C276" s="178"/>
      <c r="D276" s="59">
        <v>0.5</v>
      </c>
      <c r="E276" s="60"/>
    </row>
    <row r="277" spans="1:5" s="3" customFormat="1" ht="18" customHeight="1" x14ac:dyDescent="0.25">
      <c r="A277" s="174" t="s">
        <v>92</v>
      </c>
      <c r="B277" s="64" t="s">
        <v>93</v>
      </c>
      <c r="C277" s="61"/>
      <c r="D277" s="62">
        <f>SUM(D278)</f>
        <v>762.99999999999989</v>
      </c>
      <c r="E277" s="62">
        <f>SUM(E278)</f>
        <v>655.29999999999995</v>
      </c>
    </row>
    <row r="278" spans="1:5" s="3" customFormat="1" ht="27" x14ac:dyDescent="0.25">
      <c r="A278" s="174"/>
      <c r="B278" s="114" t="s">
        <v>73</v>
      </c>
      <c r="C278" s="51" t="s">
        <v>21</v>
      </c>
      <c r="D278" s="52">
        <f>SUM(D279:D286)</f>
        <v>762.99999999999989</v>
      </c>
      <c r="E278" s="53">
        <f>SUM(E279:E286)</f>
        <v>655.29999999999995</v>
      </c>
    </row>
    <row r="279" spans="1:5" s="3" customFormat="1" ht="12.75" customHeight="1" x14ac:dyDescent="0.25">
      <c r="A279" s="174"/>
      <c r="B279" s="65" t="s">
        <v>23</v>
      </c>
      <c r="C279" s="177"/>
      <c r="D279" s="57">
        <v>296.8</v>
      </c>
      <c r="E279" s="58">
        <v>286.60000000000002</v>
      </c>
    </row>
    <row r="280" spans="1:5" s="3" customFormat="1" ht="12.75" customHeight="1" x14ac:dyDescent="0.25">
      <c r="A280" s="174"/>
      <c r="B280" s="111" t="s">
        <v>17</v>
      </c>
      <c r="C280" s="177"/>
      <c r="D280" s="57">
        <v>17.399999999999999</v>
      </c>
      <c r="E280" s="58"/>
    </row>
    <row r="281" spans="1:5" s="3" customFormat="1" ht="12.75" customHeight="1" x14ac:dyDescent="0.25">
      <c r="A281" s="174"/>
      <c r="B281" s="65" t="s">
        <v>153</v>
      </c>
      <c r="C281" s="177"/>
      <c r="D281" s="57">
        <v>15.2</v>
      </c>
      <c r="E281" s="58">
        <v>15</v>
      </c>
    </row>
    <row r="282" spans="1:5" s="3" customFormat="1" ht="12.75" customHeight="1" x14ac:dyDescent="0.25">
      <c r="A282" s="174"/>
      <c r="B282" s="65" t="s">
        <v>33</v>
      </c>
      <c r="C282" s="177"/>
      <c r="D282" s="57">
        <v>1.4</v>
      </c>
      <c r="E282" s="58">
        <v>1.4</v>
      </c>
    </row>
    <row r="283" spans="1:5" s="3" customFormat="1" ht="12.75" customHeight="1" x14ac:dyDescent="0.25">
      <c r="A283" s="174"/>
      <c r="B283" s="65" t="s">
        <v>151</v>
      </c>
      <c r="C283" s="177"/>
      <c r="D283" s="57">
        <v>0.9</v>
      </c>
      <c r="E283" s="58">
        <v>0.9</v>
      </c>
    </row>
    <row r="284" spans="1:5" s="3" customFormat="1" ht="12.75" customHeight="1" x14ac:dyDescent="0.25">
      <c r="A284" s="174"/>
      <c r="B284" s="65" t="s">
        <v>150</v>
      </c>
      <c r="C284" s="177"/>
      <c r="D284" s="57">
        <v>8.1</v>
      </c>
      <c r="E284" s="58">
        <v>7.5</v>
      </c>
    </row>
    <row r="285" spans="1:5" s="3" customFormat="1" ht="12.75" customHeight="1" x14ac:dyDescent="0.25">
      <c r="A285" s="174"/>
      <c r="B285" s="65" t="s">
        <v>13</v>
      </c>
      <c r="C285" s="177"/>
      <c r="D285" s="57">
        <v>403.4</v>
      </c>
      <c r="E285" s="58">
        <v>343.9</v>
      </c>
    </row>
    <row r="286" spans="1:5" s="3" customFormat="1" ht="12.75" customHeight="1" x14ac:dyDescent="0.25">
      <c r="A286" s="174"/>
      <c r="B286" s="66" t="s">
        <v>19</v>
      </c>
      <c r="C286" s="178"/>
      <c r="D286" s="59">
        <v>19.8</v>
      </c>
      <c r="E286" s="60"/>
    </row>
    <row r="287" spans="1:5" s="3" customFormat="1" ht="18" customHeight="1" x14ac:dyDescent="0.25">
      <c r="A287" s="174" t="s">
        <v>94</v>
      </c>
      <c r="B287" s="64" t="s">
        <v>95</v>
      </c>
      <c r="C287" s="61"/>
      <c r="D287" s="62">
        <f>SUM(D288)</f>
        <v>1565</v>
      </c>
      <c r="E287" s="62">
        <f>SUM(E288)</f>
        <v>1312.1000000000001</v>
      </c>
    </row>
    <row r="288" spans="1:5" s="3" customFormat="1" ht="27" x14ac:dyDescent="0.25">
      <c r="A288" s="174"/>
      <c r="B288" s="114" t="s">
        <v>73</v>
      </c>
      <c r="C288" s="51" t="s">
        <v>21</v>
      </c>
      <c r="D288" s="52">
        <f>SUM(D289:D296)</f>
        <v>1565</v>
      </c>
      <c r="E288" s="53">
        <f>SUM(E289:E296)</f>
        <v>1312.1000000000001</v>
      </c>
    </row>
    <row r="289" spans="1:5" s="3" customFormat="1" ht="12.75" customHeight="1" x14ac:dyDescent="0.25">
      <c r="A289" s="174"/>
      <c r="B289" s="65" t="s">
        <v>23</v>
      </c>
      <c r="C289" s="177"/>
      <c r="D289" s="57">
        <v>654.79999999999995</v>
      </c>
      <c r="E289" s="58">
        <v>631.5</v>
      </c>
    </row>
    <row r="290" spans="1:5" s="3" customFormat="1" ht="12.75" customHeight="1" x14ac:dyDescent="0.25">
      <c r="A290" s="174"/>
      <c r="B290" s="111" t="s">
        <v>17</v>
      </c>
      <c r="C290" s="177"/>
      <c r="D290" s="57">
        <v>34.299999999999997</v>
      </c>
      <c r="E290" s="58"/>
    </row>
    <row r="291" spans="1:5" s="3" customFormat="1" ht="12.75" customHeight="1" x14ac:dyDescent="0.25">
      <c r="A291" s="174"/>
      <c r="B291" s="65" t="s">
        <v>153</v>
      </c>
      <c r="C291" s="177"/>
      <c r="D291" s="57">
        <v>4.3</v>
      </c>
      <c r="E291" s="58">
        <v>4.2</v>
      </c>
    </row>
    <row r="292" spans="1:5" s="3" customFormat="1" ht="12.75" customHeight="1" x14ac:dyDescent="0.25">
      <c r="A292" s="174"/>
      <c r="B292" s="65" t="s">
        <v>33</v>
      </c>
      <c r="C292" s="177"/>
      <c r="D292" s="57">
        <v>0.7</v>
      </c>
      <c r="E292" s="58">
        <v>0.7</v>
      </c>
    </row>
    <row r="293" spans="1:5" s="3" customFormat="1" ht="12.75" customHeight="1" x14ac:dyDescent="0.25">
      <c r="A293" s="174"/>
      <c r="B293" s="65" t="s">
        <v>151</v>
      </c>
      <c r="C293" s="177"/>
      <c r="D293" s="57">
        <v>2.7</v>
      </c>
      <c r="E293" s="58">
        <v>2.7</v>
      </c>
    </row>
    <row r="294" spans="1:5" s="3" customFormat="1" ht="12.75" customHeight="1" x14ac:dyDescent="0.25">
      <c r="A294" s="174"/>
      <c r="B294" s="65" t="s">
        <v>150</v>
      </c>
      <c r="C294" s="177"/>
      <c r="D294" s="57">
        <v>40.5</v>
      </c>
      <c r="E294" s="58">
        <v>39.700000000000003</v>
      </c>
    </row>
    <row r="295" spans="1:5" s="3" customFormat="1" ht="12.75" customHeight="1" x14ac:dyDescent="0.25">
      <c r="A295" s="174"/>
      <c r="B295" s="65" t="s">
        <v>13</v>
      </c>
      <c r="C295" s="177"/>
      <c r="D295" s="57">
        <v>745.7</v>
      </c>
      <c r="E295" s="58">
        <v>633.29999999999995</v>
      </c>
    </row>
    <row r="296" spans="1:5" s="3" customFormat="1" ht="12.75" customHeight="1" x14ac:dyDescent="0.25">
      <c r="A296" s="174"/>
      <c r="B296" s="66" t="s">
        <v>19</v>
      </c>
      <c r="C296" s="178"/>
      <c r="D296" s="59">
        <v>82</v>
      </c>
      <c r="E296" s="60"/>
    </row>
    <row r="297" spans="1:5" s="3" customFormat="1" ht="18" customHeight="1" x14ac:dyDescent="0.25">
      <c r="A297" s="174" t="s">
        <v>96</v>
      </c>
      <c r="B297" s="64" t="s">
        <v>97</v>
      </c>
      <c r="C297" s="61"/>
      <c r="D297" s="62">
        <f>SUM(D298)</f>
        <v>748.3</v>
      </c>
      <c r="E297" s="62">
        <f>SUM(E298)</f>
        <v>638.79999999999995</v>
      </c>
    </row>
    <row r="298" spans="1:5" s="3" customFormat="1" ht="27" x14ac:dyDescent="0.25">
      <c r="A298" s="174"/>
      <c r="B298" s="114" t="s">
        <v>73</v>
      </c>
      <c r="C298" s="51" t="s">
        <v>21</v>
      </c>
      <c r="D298" s="52">
        <f t="shared" ref="D298:E298" si="51">SUM(D299:D305)</f>
        <v>748.3</v>
      </c>
      <c r="E298" s="53">
        <f t="shared" si="51"/>
        <v>638.79999999999995</v>
      </c>
    </row>
    <row r="299" spans="1:5" s="3" customFormat="1" ht="12.75" customHeight="1" x14ac:dyDescent="0.25">
      <c r="A299" s="174"/>
      <c r="B299" s="65" t="s">
        <v>23</v>
      </c>
      <c r="C299" s="177"/>
      <c r="D299" s="57">
        <v>193.2</v>
      </c>
      <c r="E299" s="58">
        <v>186.5</v>
      </c>
    </row>
    <row r="300" spans="1:5" s="3" customFormat="1" ht="12.75" customHeight="1" x14ac:dyDescent="0.25">
      <c r="A300" s="174"/>
      <c r="B300" s="111" t="s">
        <v>17</v>
      </c>
      <c r="C300" s="177"/>
      <c r="D300" s="57">
        <v>7.3</v>
      </c>
      <c r="E300" s="58"/>
    </row>
    <row r="301" spans="1:5" s="3" customFormat="1" ht="12.75" customHeight="1" x14ac:dyDescent="0.25">
      <c r="A301" s="174"/>
      <c r="B301" s="65" t="s">
        <v>153</v>
      </c>
      <c r="C301" s="177"/>
      <c r="D301" s="57">
        <v>4.8</v>
      </c>
      <c r="E301" s="58">
        <v>4.7</v>
      </c>
    </row>
    <row r="302" spans="1:5" s="3" customFormat="1" ht="12.75" customHeight="1" x14ac:dyDescent="0.25">
      <c r="A302" s="174"/>
      <c r="B302" s="65" t="s">
        <v>151</v>
      </c>
      <c r="C302" s="177"/>
      <c r="D302" s="57">
        <v>1.2</v>
      </c>
      <c r="E302" s="58">
        <v>1.2</v>
      </c>
    </row>
    <row r="303" spans="1:5" s="3" customFormat="1" ht="12.75" customHeight="1" x14ac:dyDescent="0.25">
      <c r="A303" s="174"/>
      <c r="B303" s="65" t="s">
        <v>150</v>
      </c>
      <c r="C303" s="177"/>
      <c r="D303" s="57">
        <v>12.2</v>
      </c>
      <c r="E303" s="58">
        <v>12</v>
      </c>
    </row>
    <row r="304" spans="1:5" s="3" customFormat="1" ht="12.75" customHeight="1" x14ac:dyDescent="0.25">
      <c r="A304" s="174"/>
      <c r="B304" s="65" t="s">
        <v>13</v>
      </c>
      <c r="C304" s="177"/>
      <c r="D304" s="57">
        <v>506.2</v>
      </c>
      <c r="E304" s="58">
        <v>434.4</v>
      </c>
    </row>
    <row r="305" spans="1:5" s="3" customFormat="1" ht="12.75" customHeight="1" x14ac:dyDescent="0.25">
      <c r="A305" s="174"/>
      <c r="B305" s="66" t="s">
        <v>19</v>
      </c>
      <c r="C305" s="178"/>
      <c r="D305" s="59">
        <v>23.4</v>
      </c>
      <c r="E305" s="60"/>
    </row>
    <row r="306" spans="1:5" s="3" customFormat="1" ht="18" customHeight="1" x14ac:dyDescent="0.25">
      <c r="A306" s="174" t="s">
        <v>98</v>
      </c>
      <c r="B306" s="64" t="s">
        <v>99</v>
      </c>
      <c r="C306" s="61"/>
      <c r="D306" s="62">
        <f>SUM(D307)</f>
        <v>1196.8</v>
      </c>
      <c r="E306" s="62">
        <f>SUM(E307)</f>
        <v>979</v>
      </c>
    </row>
    <row r="307" spans="1:5" s="3" customFormat="1" ht="27" x14ac:dyDescent="0.25">
      <c r="A307" s="174"/>
      <c r="B307" s="114" t="s">
        <v>73</v>
      </c>
      <c r="C307" s="51" t="s">
        <v>21</v>
      </c>
      <c r="D307" s="52">
        <f>SUM(D308:D316)</f>
        <v>1196.8</v>
      </c>
      <c r="E307" s="53">
        <f>SUM(E308:E316)</f>
        <v>979</v>
      </c>
    </row>
    <row r="308" spans="1:5" s="3" customFormat="1" ht="12.75" customHeight="1" x14ac:dyDescent="0.25">
      <c r="A308" s="174"/>
      <c r="B308" s="65" t="s">
        <v>23</v>
      </c>
      <c r="C308" s="177"/>
      <c r="D308" s="57">
        <v>393.7</v>
      </c>
      <c r="E308" s="58">
        <v>381.7</v>
      </c>
    </row>
    <row r="309" spans="1:5" s="3" customFormat="1" ht="12.75" customHeight="1" x14ac:dyDescent="0.25">
      <c r="A309" s="174"/>
      <c r="B309" s="111" t="s">
        <v>17</v>
      </c>
      <c r="C309" s="177"/>
      <c r="D309" s="57">
        <v>9.8000000000000007</v>
      </c>
      <c r="E309" s="58"/>
    </row>
    <row r="310" spans="1:5" s="3" customFormat="1" ht="12.75" customHeight="1" x14ac:dyDescent="0.25">
      <c r="A310" s="174"/>
      <c r="B310" s="65" t="s">
        <v>153</v>
      </c>
      <c r="C310" s="177"/>
      <c r="D310" s="57">
        <v>11.1</v>
      </c>
      <c r="E310" s="58">
        <v>10.9</v>
      </c>
    </row>
    <row r="311" spans="1:5" s="3" customFormat="1" ht="12.75" customHeight="1" x14ac:dyDescent="0.25">
      <c r="A311" s="174"/>
      <c r="B311" s="65" t="s">
        <v>18</v>
      </c>
      <c r="C311" s="177"/>
      <c r="D311" s="57">
        <v>27.3</v>
      </c>
      <c r="E311" s="58">
        <v>18.3</v>
      </c>
    </row>
    <row r="312" spans="1:5" s="3" customFormat="1" ht="12.75" customHeight="1" x14ac:dyDescent="0.25">
      <c r="A312" s="174"/>
      <c r="B312" s="65" t="s">
        <v>33</v>
      </c>
      <c r="C312" s="177"/>
      <c r="D312" s="57">
        <v>2.2000000000000002</v>
      </c>
      <c r="E312" s="58">
        <v>2.2000000000000002</v>
      </c>
    </row>
    <row r="313" spans="1:5" s="3" customFormat="1" ht="12.75" customHeight="1" x14ac:dyDescent="0.25">
      <c r="A313" s="174"/>
      <c r="B313" s="65" t="s">
        <v>151</v>
      </c>
      <c r="C313" s="177"/>
      <c r="D313" s="57">
        <v>2.5</v>
      </c>
      <c r="E313" s="58">
        <v>2.5</v>
      </c>
    </row>
    <row r="314" spans="1:5" s="3" customFormat="1" ht="12.75" customHeight="1" x14ac:dyDescent="0.25">
      <c r="A314" s="174"/>
      <c r="B314" s="65" t="s">
        <v>150</v>
      </c>
      <c r="C314" s="177"/>
      <c r="D314" s="57">
        <v>3.7</v>
      </c>
      <c r="E314" s="58">
        <v>3.4</v>
      </c>
    </row>
    <row r="315" spans="1:5" s="3" customFormat="1" ht="12.75" customHeight="1" x14ac:dyDescent="0.25">
      <c r="A315" s="174"/>
      <c r="B315" s="65" t="s">
        <v>13</v>
      </c>
      <c r="C315" s="177"/>
      <c r="D315" s="57">
        <v>701.4</v>
      </c>
      <c r="E315" s="58">
        <v>560</v>
      </c>
    </row>
    <row r="316" spans="1:5" s="3" customFormat="1" ht="12.75" customHeight="1" x14ac:dyDescent="0.25">
      <c r="A316" s="174"/>
      <c r="B316" s="66" t="s">
        <v>19</v>
      </c>
      <c r="C316" s="178"/>
      <c r="D316" s="59">
        <v>45.1</v>
      </c>
      <c r="E316" s="60"/>
    </row>
    <row r="317" spans="1:5" s="3" customFormat="1" ht="18" customHeight="1" x14ac:dyDescent="0.25">
      <c r="A317" s="174" t="s">
        <v>100</v>
      </c>
      <c r="B317" s="64" t="s">
        <v>101</v>
      </c>
      <c r="C317" s="61"/>
      <c r="D317" s="62">
        <f>SUM(D318)</f>
        <v>629.4</v>
      </c>
      <c r="E317" s="62">
        <f>SUM(E318)</f>
        <v>526.79999999999995</v>
      </c>
    </row>
    <row r="318" spans="1:5" s="3" customFormat="1" ht="27" x14ac:dyDescent="0.25">
      <c r="A318" s="174"/>
      <c r="B318" s="114" t="s">
        <v>73</v>
      </c>
      <c r="C318" s="51" t="s">
        <v>21</v>
      </c>
      <c r="D318" s="52">
        <f>SUM(D319:D327)</f>
        <v>629.4</v>
      </c>
      <c r="E318" s="53">
        <f>SUM(E319:E327)</f>
        <v>526.79999999999995</v>
      </c>
    </row>
    <row r="319" spans="1:5" s="3" customFormat="1" ht="12.75" customHeight="1" x14ac:dyDescent="0.25">
      <c r="A319" s="174"/>
      <c r="B319" s="65" t="s">
        <v>23</v>
      </c>
      <c r="C319" s="177"/>
      <c r="D319" s="57">
        <v>181.4</v>
      </c>
      <c r="E319" s="58">
        <v>175.2</v>
      </c>
    </row>
    <row r="320" spans="1:5" s="3" customFormat="1" ht="12.75" customHeight="1" x14ac:dyDescent="0.25">
      <c r="A320" s="174"/>
      <c r="B320" s="111" t="s">
        <v>17</v>
      </c>
      <c r="C320" s="177"/>
      <c r="D320" s="57">
        <v>3</v>
      </c>
      <c r="E320" s="58"/>
    </row>
    <row r="321" spans="1:5" s="3" customFormat="1" ht="12.75" customHeight="1" x14ac:dyDescent="0.25">
      <c r="A321" s="174"/>
      <c r="B321" s="65" t="s">
        <v>153</v>
      </c>
      <c r="C321" s="177"/>
      <c r="D321" s="57">
        <v>2.6</v>
      </c>
      <c r="E321" s="58">
        <v>2.6</v>
      </c>
    </row>
    <row r="322" spans="1:5" s="3" customFormat="1" ht="12.75" customHeight="1" x14ac:dyDescent="0.25">
      <c r="A322" s="174"/>
      <c r="B322" s="65" t="s">
        <v>18</v>
      </c>
      <c r="C322" s="177"/>
      <c r="D322" s="57">
        <v>18.3</v>
      </c>
      <c r="E322" s="58">
        <v>11.4</v>
      </c>
    </row>
    <row r="323" spans="1:5" s="3" customFormat="1" ht="12.75" customHeight="1" x14ac:dyDescent="0.25">
      <c r="A323" s="174"/>
      <c r="B323" s="65" t="s">
        <v>33</v>
      </c>
      <c r="C323" s="177"/>
      <c r="D323" s="57">
        <v>0.7</v>
      </c>
      <c r="E323" s="58">
        <v>0.6</v>
      </c>
    </row>
    <row r="324" spans="1:5" s="3" customFormat="1" ht="12.75" customHeight="1" x14ac:dyDescent="0.25">
      <c r="A324" s="174"/>
      <c r="B324" s="65" t="s">
        <v>151</v>
      </c>
      <c r="C324" s="177"/>
      <c r="D324" s="57">
        <v>0.8</v>
      </c>
      <c r="E324" s="58">
        <v>0.8</v>
      </c>
    </row>
    <row r="325" spans="1:5" s="3" customFormat="1" ht="12.75" customHeight="1" x14ac:dyDescent="0.25">
      <c r="A325" s="174"/>
      <c r="B325" s="65" t="s">
        <v>150</v>
      </c>
      <c r="C325" s="177"/>
      <c r="D325" s="57">
        <v>2.8</v>
      </c>
      <c r="E325" s="58">
        <v>2.8</v>
      </c>
    </row>
    <row r="326" spans="1:5" s="3" customFormat="1" ht="12.75" customHeight="1" x14ac:dyDescent="0.25">
      <c r="A326" s="174"/>
      <c r="B326" s="65" t="s">
        <v>13</v>
      </c>
      <c r="C326" s="177"/>
      <c r="D326" s="57">
        <v>400.7</v>
      </c>
      <c r="E326" s="58">
        <v>333.4</v>
      </c>
    </row>
    <row r="327" spans="1:5" s="3" customFormat="1" ht="12.75" customHeight="1" x14ac:dyDescent="0.25">
      <c r="A327" s="174"/>
      <c r="B327" s="66" t="s">
        <v>19</v>
      </c>
      <c r="C327" s="178"/>
      <c r="D327" s="59">
        <v>19.100000000000001</v>
      </c>
      <c r="E327" s="60"/>
    </row>
    <row r="328" spans="1:5" s="3" customFormat="1" ht="18" customHeight="1" x14ac:dyDescent="0.25">
      <c r="A328" s="174" t="s">
        <v>102</v>
      </c>
      <c r="B328" s="64" t="s">
        <v>103</v>
      </c>
      <c r="C328" s="61"/>
      <c r="D328" s="62">
        <f>SUM(D329)</f>
        <v>666.3</v>
      </c>
      <c r="E328" s="62">
        <f>SUM(E329)</f>
        <v>553.1</v>
      </c>
    </row>
    <row r="329" spans="1:5" s="3" customFormat="1" ht="27" x14ac:dyDescent="0.25">
      <c r="A329" s="174"/>
      <c r="B329" s="114" t="s">
        <v>73</v>
      </c>
      <c r="C329" s="51" t="s">
        <v>21</v>
      </c>
      <c r="D329" s="52">
        <f>SUM(D330:D338)</f>
        <v>666.3</v>
      </c>
      <c r="E329" s="53">
        <f>SUM(E330:E338)</f>
        <v>553.1</v>
      </c>
    </row>
    <row r="330" spans="1:5" s="3" customFormat="1" ht="12.75" customHeight="1" x14ac:dyDescent="0.25">
      <c r="A330" s="174"/>
      <c r="B330" s="65" t="s">
        <v>23</v>
      </c>
      <c r="C330" s="179"/>
      <c r="D330" s="57">
        <v>258</v>
      </c>
      <c r="E330" s="58">
        <v>248.9</v>
      </c>
    </row>
    <row r="331" spans="1:5" s="3" customFormat="1" ht="12.75" customHeight="1" x14ac:dyDescent="0.25">
      <c r="A331" s="174"/>
      <c r="B331" s="111" t="s">
        <v>17</v>
      </c>
      <c r="C331" s="179"/>
      <c r="D331" s="57">
        <v>7.1</v>
      </c>
      <c r="E331" s="58"/>
    </row>
    <row r="332" spans="1:5" s="3" customFormat="1" ht="12.75" customHeight="1" x14ac:dyDescent="0.25">
      <c r="A332" s="174"/>
      <c r="B332" s="65" t="s">
        <v>153</v>
      </c>
      <c r="C332" s="179"/>
      <c r="D332" s="57">
        <v>8.5</v>
      </c>
      <c r="E332" s="58">
        <v>8.4</v>
      </c>
    </row>
    <row r="333" spans="1:5" s="3" customFormat="1" ht="12.75" customHeight="1" x14ac:dyDescent="0.25">
      <c r="A333" s="174"/>
      <c r="B333" s="65" t="s">
        <v>18</v>
      </c>
      <c r="C333" s="179"/>
      <c r="D333" s="57">
        <v>4.2</v>
      </c>
      <c r="E333" s="58">
        <v>2.6</v>
      </c>
    </row>
    <row r="334" spans="1:5" s="3" customFormat="1" ht="12.75" customHeight="1" x14ac:dyDescent="0.25">
      <c r="A334" s="174"/>
      <c r="B334" s="65" t="s">
        <v>33</v>
      </c>
      <c r="C334" s="179"/>
      <c r="D334" s="57">
        <v>1.5</v>
      </c>
      <c r="E334" s="58">
        <v>1.5</v>
      </c>
    </row>
    <row r="335" spans="1:5" s="3" customFormat="1" ht="12.75" customHeight="1" x14ac:dyDescent="0.25">
      <c r="A335" s="174"/>
      <c r="B335" s="65" t="s">
        <v>151</v>
      </c>
      <c r="C335" s="179"/>
      <c r="D335" s="57">
        <v>1.5</v>
      </c>
      <c r="E335" s="58">
        <v>1.5</v>
      </c>
    </row>
    <row r="336" spans="1:5" s="3" customFormat="1" ht="12.75" customHeight="1" x14ac:dyDescent="0.25">
      <c r="A336" s="174"/>
      <c r="B336" s="65" t="s">
        <v>150</v>
      </c>
      <c r="C336" s="179"/>
      <c r="D336" s="57">
        <v>0.7</v>
      </c>
      <c r="E336" s="58"/>
    </row>
    <row r="337" spans="1:5" s="3" customFormat="1" ht="12.75" customHeight="1" x14ac:dyDescent="0.25">
      <c r="A337" s="174"/>
      <c r="B337" s="65" t="s">
        <v>13</v>
      </c>
      <c r="C337" s="179"/>
      <c r="D337" s="57">
        <v>355.5</v>
      </c>
      <c r="E337" s="58">
        <v>290.2</v>
      </c>
    </row>
    <row r="338" spans="1:5" s="3" customFormat="1" ht="12.75" customHeight="1" x14ac:dyDescent="0.25">
      <c r="A338" s="174"/>
      <c r="B338" s="66" t="s">
        <v>19</v>
      </c>
      <c r="C338" s="180"/>
      <c r="D338" s="59">
        <v>29.3</v>
      </c>
      <c r="E338" s="60"/>
    </row>
    <row r="339" spans="1:5" s="3" customFormat="1" ht="18" customHeight="1" x14ac:dyDescent="0.25">
      <c r="A339" s="174" t="s">
        <v>104</v>
      </c>
      <c r="B339" s="64" t="s">
        <v>105</v>
      </c>
      <c r="C339" s="61"/>
      <c r="D339" s="62">
        <f>SUM(D340)</f>
        <v>1248.8999999999999</v>
      </c>
      <c r="E339" s="62">
        <f>SUM(E340)</f>
        <v>901.8</v>
      </c>
    </row>
    <row r="340" spans="1:5" s="3" customFormat="1" ht="30.75" customHeight="1" x14ac:dyDescent="0.25">
      <c r="A340" s="174"/>
      <c r="B340" s="114" t="s">
        <v>73</v>
      </c>
      <c r="C340" s="51" t="s">
        <v>21</v>
      </c>
      <c r="D340" s="52">
        <f>SUM(D341:D346)</f>
        <v>1248.8999999999999</v>
      </c>
      <c r="E340" s="53">
        <f>SUM(E341:E346)</f>
        <v>901.8</v>
      </c>
    </row>
    <row r="341" spans="1:5" s="3" customFormat="1" ht="12.75" customHeight="1" x14ac:dyDescent="0.25">
      <c r="A341" s="174"/>
      <c r="B341" s="65" t="s">
        <v>23</v>
      </c>
      <c r="C341" s="179"/>
      <c r="D341" s="57">
        <v>423.7</v>
      </c>
      <c r="E341" s="58">
        <v>402.8</v>
      </c>
    </row>
    <row r="342" spans="1:5" s="3" customFormat="1" ht="12.75" customHeight="1" x14ac:dyDescent="0.25">
      <c r="A342" s="174"/>
      <c r="B342" s="111" t="s">
        <v>17</v>
      </c>
      <c r="C342" s="179"/>
      <c r="D342" s="57">
        <v>14.1</v>
      </c>
      <c r="E342" s="58"/>
    </row>
    <row r="343" spans="1:5" s="3" customFormat="1" ht="12.75" customHeight="1" x14ac:dyDescent="0.25">
      <c r="A343" s="174"/>
      <c r="B343" s="65" t="s">
        <v>151</v>
      </c>
      <c r="C343" s="179"/>
      <c r="D343" s="57">
        <v>2.7</v>
      </c>
      <c r="E343" s="58">
        <v>2.7</v>
      </c>
    </row>
    <row r="344" spans="1:5" s="3" customFormat="1" ht="12.75" customHeight="1" x14ac:dyDescent="0.25">
      <c r="A344" s="174"/>
      <c r="B344" s="65" t="s">
        <v>150</v>
      </c>
      <c r="C344" s="179"/>
      <c r="D344" s="57">
        <v>8</v>
      </c>
      <c r="E344" s="58">
        <v>7.9</v>
      </c>
    </row>
    <row r="345" spans="1:5" s="3" customFormat="1" ht="12.75" customHeight="1" x14ac:dyDescent="0.25">
      <c r="A345" s="174"/>
      <c r="B345" s="65" t="s">
        <v>13</v>
      </c>
      <c r="C345" s="179"/>
      <c r="D345" s="57">
        <v>731.8</v>
      </c>
      <c r="E345" s="58">
        <v>488.4</v>
      </c>
    </row>
    <row r="346" spans="1:5" s="3" customFormat="1" ht="12.75" customHeight="1" x14ac:dyDescent="0.25">
      <c r="A346" s="174"/>
      <c r="B346" s="66" t="s">
        <v>19</v>
      </c>
      <c r="C346" s="180"/>
      <c r="D346" s="59">
        <v>68.599999999999994</v>
      </c>
      <c r="E346" s="60"/>
    </row>
    <row r="347" spans="1:5" s="3" customFormat="1" ht="18" customHeight="1" x14ac:dyDescent="0.25">
      <c r="A347" s="175" t="s">
        <v>106</v>
      </c>
      <c r="B347" s="30" t="s">
        <v>107</v>
      </c>
      <c r="C347" s="61"/>
      <c r="D347" s="69">
        <f t="shared" ref="D347:E347" si="52">SUM(D348+D353)</f>
        <v>672.4</v>
      </c>
      <c r="E347" s="62">
        <f t="shared" si="52"/>
        <v>507.9</v>
      </c>
    </row>
    <row r="348" spans="1:5" s="3" customFormat="1" ht="30.75" customHeight="1" x14ac:dyDescent="0.25">
      <c r="A348" s="175"/>
      <c r="B348" s="70" t="s">
        <v>108</v>
      </c>
      <c r="C348" s="51" t="s">
        <v>21</v>
      </c>
      <c r="D348" s="52">
        <f t="shared" ref="D348:E348" si="53">SUM(D349:D352)</f>
        <v>637.4</v>
      </c>
      <c r="E348" s="53">
        <f t="shared" si="53"/>
        <v>500</v>
      </c>
    </row>
    <row r="349" spans="1:5" s="3" customFormat="1" ht="12.75" customHeight="1" x14ac:dyDescent="0.25">
      <c r="A349" s="176"/>
      <c r="B349" s="17" t="s">
        <v>23</v>
      </c>
      <c r="C349" s="18"/>
      <c r="D349" s="71">
        <v>143.5</v>
      </c>
      <c r="E349" s="71">
        <v>141.4</v>
      </c>
    </row>
    <row r="350" spans="1:5" s="3" customFormat="1" ht="12.75" customHeight="1" x14ac:dyDescent="0.25">
      <c r="A350" s="176"/>
      <c r="B350" s="20" t="s">
        <v>18</v>
      </c>
      <c r="C350" s="18"/>
      <c r="D350" s="71">
        <v>24.9</v>
      </c>
      <c r="E350" s="71">
        <v>24.5</v>
      </c>
    </row>
    <row r="351" spans="1:5" s="3" customFormat="1" ht="12.75" customHeight="1" x14ac:dyDescent="0.25">
      <c r="A351" s="176"/>
      <c r="B351" s="20" t="s">
        <v>13</v>
      </c>
      <c r="C351" s="177"/>
      <c r="D351" s="72">
        <v>451</v>
      </c>
      <c r="E351" s="71">
        <v>334.1</v>
      </c>
    </row>
    <row r="352" spans="1:5" s="3" customFormat="1" ht="12.75" customHeight="1" x14ac:dyDescent="0.25">
      <c r="A352" s="176"/>
      <c r="B352" s="22" t="s">
        <v>19</v>
      </c>
      <c r="C352" s="178"/>
      <c r="D352" s="57">
        <v>18</v>
      </c>
      <c r="E352" s="73"/>
    </row>
    <row r="353" spans="1:5" s="3" customFormat="1" ht="15" customHeight="1" x14ac:dyDescent="0.25">
      <c r="A353" s="175"/>
      <c r="B353" s="9" t="s">
        <v>24</v>
      </c>
      <c r="C353" s="51" t="s">
        <v>25</v>
      </c>
      <c r="D353" s="52">
        <f t="shared" ref="D353:E353" si="54">SUM(D354)</f>
        <v>35</v>
      </c>
      <c r="E353" s="53">
        <f t="shared" si="54"/>
        <v>7.9</v>
      </c>
    </row>
    <row r="354" spans="1:5" s="3" customFormat="1" ht="12.75" customHeight="1" x14ac:dyDescent="0.25">
      <c r="A354" s="173"/>
      <c r="B354" s="35" t="s">
        <v>13</v>
      </c>
      <c r="C354" s="74"/>
      <c r="D354" s="59">
        <v>35</v>
      </c>
      <c r="E354" s="60">
        <v>7.9</v>
      </c>
    </row>
    <row r="355" spans="1:5" s="3" customFormat="1" ht="18" customHeight="1" x14ac:dyDescent="0.25">
      <c r="A355" s="163" t="s">
        <v>109</v>
      </c>
      <c r="B355" s="75" t="s">
        <v>110</v>
      </c>
      <c r="C355" s="49"/>
      <c r="D355" s="69">
        <f t="shared" ref="D355:E355" si="55">SUM(D356)</f>
        <v>637.40000000000009</v>
      </c>
      <c r="E355" s="62">
        <f t="shared" si="55"/>
        <v>564.70000000000005</v>
      </c>
    </row>
    <row r="356" spans="1:5" s="3" customFormat="1" ht="30.75" customHeight="1" x14ac:dyDescent="0.25">
      <c r="A356" s="164"/>
      <c r="B356" s="23" t="s">
        <v>108</v>
      </c>
      <c r="C356" s="51" t="s">
        <v>21</v>
      </c>
      <c r="D356" s="52">
        <f t="shared" ref="D356:E356" si="56">SUM(D357:D360)</f>
        <v>637.40000000000009</v>
      </c>
      <c r="E356" s="53">
        <f t="shared" si="56"/>
        <v>564.70000000000005</v>
      </c>
    </row>
    <row r="357" spans="1:5" s="3" customFormat="1" ht="12.75" customHeight="1" x14ac:dyDescent="0.25">
      <c r="A357" s="164"/>
      <c r="B357" s="20" t="s">
        <v>23</v>
      </c>
      <c r="C357" s="177"/>
      <c r="D357" s="57">
        <v>73.599999999999994</v>
      </c>
      <c r="E357" s="58">
        <v>72.400000000000006</v>
      </c>
    </row>
    <row r="358" spans="1:5" s="3" customFormat="1" ht="12.75" customHeight="1" x14ac:dyDescent="0.25">
      <c r="A358" s="164"/>
      <c r="B358" s="20" t="s">
        <v>151</v>
      </c>
      <c r="C358" s="177"/>
      <c r="D358" s="57">
        <v>3</v>
      </c>
      <c r="E358" s="58">
        <v>3</v>
      </c>
    </row>
    <row r="359" spans="1:5" s="3" customFormat="1" ht="12.75" customHeight="1" x14ac:dyDescent="0.25">
      <c r="A359" s="164"/>
      <c r="B359" s="20" t="s">
        <v>13</v>
      </c>
      <c r="C359" s="177"/>
      <c r="D359" s="57">
        <v>550.6</v>
      </c>
      <c r="E359" s="58">
        <v>489.3</v>
      </c>
    </row>
    <row r="360" spans="1:5" s="3" customFormat="1" ht="12.75" customHeight="1" x14ac:dyDescent="0.25">
      <c r="A360" s="164"/>
      <c r="B360" s="22" t="s">
        <v>19</v>
      </c>
      <c r="C360" s="178"/>
      <c r="D360" s="59">
        <v>10.199999999999999</v>
      </c>
      <c r="E360" s="60"/>
    </row>
    <row r="361" spans="1:5" s="3" customFormat="1" ht="18" customHeight="1" x14ac:dyDescent="0.25">
      <c r="A361" s="163" t="s">
        <v>111</v>
      </c>
      <c r="B361" s="30" t="s">
        <v>112</v>
      </c>
      <c r="C361" s="31"/>
      <c r="D361" s="8">
        <f t="shared" ref="D361:E361" si="57">SUM(D362)</f>
        <v>1533.1</v>
      </c>
      <c r="E361" s="8">
        <f t="shared" si="57"/>
        <v>1227.9000000000001</v>
      </c>
    </row>
    <row r="362" spans="1:5" s="3" customFormat="1" ht="15" customHeight="1" x14ac:dyDescent="0.25">
      <c r="A362" s="163"/>
      <c r="B362" s="9" t="s">
        <v>113</v>
      </c>
      <c r="C362" s="24" t="s">
        <v>25</v>
      </c>
      <c r="D362" s="27">
        <f t="shared" ref="D362:E362" si="58">SUM(D363:D365)</f>
        <v>1533.1</v>
      </c>
      <c r="E362" s="27">
        <f t="shared" si="58"/>
        <v>1227.9000000000001</v>
      </c>
    </row>
    <row r="363" spans="1:5" s="3" customFormat="1" ht="12.75" customHeight="1" x14ac:dyDescent="0.25">
      <c r="A363" s="164"/>
      <c r="B363" s="17" t="s">
        <v>18</v>
      </c>
      <c r="C363" s="165"/>
      <c r="D363" s="14">
        <v>46</v>
      </c>
      <c r="E363" s="14"/>
    </row>
    <row r="364" spans="1:5" s="3" customFormat="1" ht="12.75" customHeight="1" x14ac:dyDescent="0.25">
      <c r="A364" s="164"/>
      <c r="B364" s="20" t="s">
        <v>13</v>
      </c>
      <c r="C364" s="166"/>
      <c r="D364" s="14">
        <v>1485.3</v>
      </c>
      <c r="E364" s="14">
        <v>1227.9000000000001</v>
      </c>
    </row>
    <row r="365" spans="1:5" s="3" customFormat="1" ht="12.75" customHeight="1" x14ac:dyDescent="0.25">
      <c r="A365" s="164"/>
      <c r="B365" s="22" t="s">
        <v>19</v>
      </c>
      <c r="C365" s="167"/>
      <c r="D365" s="14">
        <v>1.8</v>
      </c>
      <c r="E365" s="14"/>
    </row>
    <row r="366" spans="1:5" s="3" customFormat="1" ht="18" customHeight="1" x14ac:dyDescent="0.25">
      <c r="A366" s="168" t="s">
        <v>114</v>
      </c>
      <c r="B366" s="30" t="s">
        <v>115</v>
      </c>
      <c r="C366" s="31"/>
      <c r="D366" s="76">
        <f t="shared" ref="D366:E366" si="59">SUM(D367)</f>
        <v>269.10000000000002</v>
      </c>
      <c r="E366" s="8">
        <f t="shared" si="59"/>
        <v>169.2</v>
      </c>
    </row>
    <row r="367" spans="1:5" s="3" customFormat="1" ht="15" customHeight="1" x14ac:dyDescent="0.25">
      <c r="A367" s="175"/>
      <c r="B367" s="9" t="s">
        <v>116</v>
      </c>
      <c r="C367" s="24" t="s">
        <v>25</v>
      </c>
      <c r="D367" s="39">
        <f t="shared" ref="D367:E367" si="60">SUM(D368:D369)</f>
        <v>269.10000000000002</v>
      </c>
      <c r="E367" s="27">
        <f t="shared" si="60"/>
        <v>169.2</v>
      </c>
    </row>
    <row r="368" spans="1:5" s="3" customFormat="1" ht="12.75" customHeight="1" x14ac:dyDescent="0.25">
      <c r="A368" s="176"/>
      <c r="B368" s="20" t="s">
        <v>13</v>
      </c>
      <c r="C368" s="166"/>
      <c r="D368" s="77">
        <v>265.3</v>
      </c>
      <c r="E368" s="19">
        <v>169.2</v>
      </c>
    </row>
    <row r="369" spans="1:10" s="3" customFormat="1" ht="12.75" customHeight="1" x14ac:dyDescent="0.25">
      <c r="A369" s="176"/>
      <c r="B369" s="22" t="s">
        <v>19</v>
      </c>
      <c r="C369" s="167"/>
      <c r="D369" s="37">
        <v>3.8</v>
      </c>
      <c r="E369" s="14"/>
    </row>
    <row r="370" spans="1:10" s="3" customFormat="1" ht="18" customHeight="1" x14ac:dyDescent="0.25">
      <c r="A370" s="163" t="s">
        <v>117</v>
      </c>
      <c r="B370" s="30" t="s">
        <v>118</v>
      </c>
      <c r="C370" s="31"/>
      <c r="D370" s="32">
        <f t="shared" ref="D370:E370" si="61">SUM(D371)</f>
        <v>302.89999999999998</v>
      </c>
      <c r="E370" s="33">
        <f t="shared" si="61"/>
        <v>189.8</v>
      </c>
    </row>
    <row r="371" spans="1:10" s="3" customFormat="1" ht="15" customHeight="1" x14ac:dyDescent="0.25">
      <c r="A371" s="163"/>
      <c r="B371" s="9" t="s">
        <v>116</v>
      </c>
      <c r="C371" s="24" t="s">
        <v>25</v>
      </c>
      <c r="D371" s="39">
        <f t="shared" ref="D371:E371" si="62">SUM(D372:D373)</f>
        <v>302.89999999999998</v>
      </c>
      <c r="E371" s="27">
        <f t="shared" si="62"/>
        <v>189.8</v>
      </c>
    </row>
    <row r="372" spans="1:10" s="3" customFormat="1" ht="12.75" customHeight="1" x14ac:dyDescent="0.25">
      <c r="A372" s="164"/>
      <c r="B372" s="20" t="s">
        <v>13</v>
      </c>
      <c r="C372" s="166"/>
      <c r="D372" s="37">
        <v>299.39999999999998</v>
      </c>
      <c r="E372" s="14">
        <v>189.8</v>
      </c>
    </row>
    <row r="373" spans="1:10" s="3" customFormat="1" ht="12.75" customHeight="1" x14ac:dyDescent="0.25">
      <c r="A373" s="164"/>
      <c r="B373" s="22" t="s">
        <v>19</v>
      </c>
      <c r="C373" s="167"/>
      <c r="D373" s="37">
        <v>3.5</v>
      </c>
      <c r="E373" s="14"/>
    </row>
    <row r="374" spans="1:10" s="3" customFormat="1" ht="18" customHeight="1" x14ac:dyDescent="0.25">
      <c r="A374" s="163" t="s">
        <v>119</v>
      </c>
      <c r="B374" s="30" t="s">
        <v>120</v>
      </c>
      <c r="C374" s="42"/>
      <c r="D374" s="32">
        <f t="shared" ref="D374:E374" si="63">SUM(D375)</f>
        <v>246.7</v>
      </c>
      <c r="E374" s="33">
        <f t="shared" si="63"/>
        <v>171.4</v>
      </c>
      <c r="J374" s="44"/>
    </row>
    <row r="375" spans="1:10" s="3" customFormat="1" ht="15" customHeight="1" x14ac:dyDescent="0.25">
      <c r="A375" s="163"/>
      <c r="B375" s="9" t="s">
        <v>116</v>
      </c>
      <c r="C375" s="24" t="s">
        <v>25</v>
      </c>
      <c r="D375" s="39">
        <f t="shared" ref="D375:E375" si="64">SUM(D376:D377)</f>
        <v>246.7</v>
      </c>
      <c r="E375" s="27">
        <f t="shared" si="64"/>
        <v>171.4</v>
      </c>
    </row>
    <row r="376" spans="1:10" s="3" customFormat="1" ht="12.75" customHeight="1" x14ac:dyDescent="0.25">
      <c r="A376" s="164"/>
      <c r="B376" s="20" t="s">
        <v>13</v>
      </c>
      <c r="C376" s="166"/>
      <c r="D376" s="37">
        <v>244.7</v>
      </c>
      <c r="E376" s="14">
        <v>171.4</v>
      </c>
    </row>
    <row r="377" spans="1:10" s="3" customFormat="1" ht="12.75" customHeight="1" x14ac:dyDescent="0.25">
      <c r="A377" s="164"/>
      <c r="B377" s="22" t="s">
        <v>19</v>
      </c>
      <c r="C377" s="167"/>
      <c r="D377" s="37">
        <v>2</v>
      </c>
      <c r="E377" s="14"/>
    </row>
    <row r="378" spans="1:10" s="3" customFormat="1" ht="18" customHeight="1" x14ac:dyDescent="0.25">
      <c r="A378" s="163" t="s">
        <v>121</v>
      </c>
      <c r="B378" s="30" t="s">
        <v>122</v>
      </c>
      <c r="C378" s="31"/>
      <c r="D378" s="32">
        <f t="shared" ref="D378:E378" si="65">SUM(D379)</f>
        <v>373.8</v>
      </c>
      <c r="E378" s="33">
        <f t="shared" si="65"/>
        <v>266.7</v>
      </c>
    </row>
    <row r="379" spans="1:10" s="3" customFormat="1" ht="15" customHeight="1" x14ac:dyDescent="0.25">
      <c r="A379" s="163"/>
      <c r="B379" s="9" t="s">
        <v>116</v>
      </c>
      <c r="C379" s="24" t="s">
        <v>25</v>
      </c>
      <c r="D379" s="39">
        <f t="shared" ref="D379:E379" si="66">SUM(D380:D381)</f>
        <v>373.8</v>
      </c>
      <c r="E379" s="27">
        <f t="shared" si="66"/>
        <v>266.7</v>
      </c>
    </row>
    <row r="380" spans="1:10" s="3" customFormat="1" ht="12.75" customHeight="1" x14ac:dyDescent="0.25">
      <c r="A380" s="164"/>
      <c r="B380" s="20" t="s">
        <v>13</v>
      </c>
      <c r="C380" s="166"/>
      <c r="D380" s="37">
        <v>367.8</v>
      </c>
      <c r="E380" s="14">
        <v>266.7</v>
      </c>
    </row>
    <row r="381" spans="1:10" s="3" customFormat="1" ht="12.75" customHeight="1" x14ac:dyDescent="0.25">
      <c r="A381" s="164"/>
      <c r="B381" s="22" t="s">
        <v>19</v>
      </c>
      <c r="C381" s="167"/>
      <c r="D381" s="37">
        <v>6</v>
      </c>
      <c r="E381" s="14"/>
    </row>
    <row r="382" spans="1:10" s="3" customFormat="1" ht="18" customHeight="1" x14ac:dyDescent="0.25">
      <c r="A382" s="163" t="s">
        <v>123</v>
      </c>
      <c r="B382" s="30" t="s">
        <v>124</v>
      </c>
      <c r="C382" s="42"/>
      <c r="D382" s="32">
        <f t="shared" ref="D382:E382" si="67">SUM(D383)</f>
        <v>238.2</v>
      </c>
      <c r="E382" s="33">
        <f t="shared" si="67"/>
        <v>164.8</v>
      </c>
    </row>
    <row r="383" spans="1:10" s="3" customFormat="1" ht="15" customHeight="1" x14ac:dyDescent="0.25">
      <c r="A383" s="163"/>
      <c r="B383" s="9" t="s">
        <v>116</v>
      </c>
      <c r="C383" s="24" t="s">
        <v>25</v>
      </c>
      <c r="D383" s="39">
        <f t="shared" ref="D383:E383" si="68">SUM(D384:D385)</f>
        <v>238.2</v>
      </c>
      <c r="E383" s="27">
        <f t="shared" si="68"/>
        <v>164.8</v>
      </c>
    </row>
    <row r="384" spans="1:10" s="3" customFormat="1" ht="12.75" customHeight="1" x14ac:dyDescent="0.25">
      <c r="A384" s="164"/>
      <c r="B384" s="20" t="s">
        <v>13</v>
      </c>
      <c r="C384" s="166"/>
      <c r="D384" s="37">
        <v>237.7</v>
      </c>
      <c r="E384" s="14">
        <v>164.8</v>
      </c>
    </row>
    <row r="385" spans="1:8" s="3" customFormat="1" ht="12.75" customHeight="1" x14ac:dyDescent="0.25">
      <c r="A385" s="169"/>
      <c r="B385" s="22" t="s">
        <v>19</v>
      </c>
      <c r="C385" s="167"/>
      <c r="D385" s="37">
        <v>0.5</v>
      </c>
      <c r="E385" s="14"/>
    </row>
    <row r="386" spans="1:8" s="3" customFormat="1" ht="18" customHeight="1" x14ac:dyDescent="0.25">
      <c r="A386" s="174" t="s">
        <v>125</v>
      </c>
      <c r="B386" s="64" t="s">
        <v>126</v>
      </c>
      <c r="C386" s="42"/>
      <c r="D386" s="32">
        <f>SUM(D387+D390)</f>
        <v>294.90000000000003</v>
      </c>
      <c r="E386" s="32">
        <f>SUM(E387+E390)</f>
        <v>189.4</v>
      </c>
    </row>
    <row r="387" spans="1:8" s="3" customFormat="1" ht="15" customHeight="1" x14ac:dyDescent="0.25">
      <c r="A387" s="174"/>
      <c r="B387" s="113" t="s">
        <v>116</v>
      </c>
      <c r="C387" s="24" t="s">
        <v>25</v>
      </c>
      <c r="D387" s="39">
        <f t="shared" ref="D387:E387" si="69">SUM(D388:D389)</f>
        <v>294.10000000000002</v>
      </c>
      <c r="E387" s="27">
        <f t="shared" si="69"/>
        <v>189.4</v>
      </c>
    </row>
    <row r="388" spans="1:8" s="3" customFormat="1" ht="12.75" customHeight="1" x14ac:dyDescent="0.25">
      <c r="A388" s="174"/>
      <c r="B388" s="65" t="s">
        <v>13</v>
      </c>
      <c r="C388" s="166"/>
      <c r="D388" s="37">
        <v>282.60000000000002</v>
      </c>
      <c r="E388" s="14">
        <v>189.4</v>
      </c>
    </row>
    <row r="389" spans="1:8" s="3" customFormat="1" ht="12.75" customHeight="1" x14ac:dyDescent="0.25">
      <c r="A389" s="174"/>
      <c r="B389" s="66" t="s">
        <v>19</v>
      </c>
      <c r="C389" s="166"/>
      <c r="D389" s="47">
        <v>11.5</v>
      </c>
      <c r="E389" s="48"/>
    </row>
    <row r="390" spans="1:8" s="3" customFormat="1" ht="27" x14ac:dyDescent="0.25">
      <c r="A390" s="174"/>
      <c r="B390" s="23" t="s">
        <v>27</v>
      </c>
      <c r="C390" s="24" t="s">
        <v>28</v>
      </c>
      <c r="D390" s="27">
        <f>SUM(D391)</f>
        <v>0.8</v>
      </c>
      <c r="E390" s="27">
        <f>SUM(E391)</f>
        <v>0</v>
      </c>
    </row>
    <row r="391" spans="1:8" s="3" customFormat="1" ht="12.75" customHeight="1" x14ac:dyDescent="0.25">
      <c r="A391" s="174"/>
      <c r="B391" s="124" t="s">
        <v>13</v>
      </c>
      <c r="C391" s="120"/>
      <c r="D391" s="125">
        <v>0.8</v>
      </c>
      <c r="E391" s="126"/>
    </row>
    <row r="392" spans="1:8" s="3" customFormat="1" ht="18" customHeight="1" x14ac:dyDescent="0.25">
      <c r="A392" s="173" t="s">
        <v>127</v>
      </c>
      <c r="B392" s="30" t="s">
        <v>128</v>
      </c>
      <c r="C392" s="42"/>
      <c r="D392" s="32">
        <f t="shared" ref="D392:E392" si="70">SUM(D393)</f>
        <v>213.7</v>
      </c>
      <c r="E392" s="33">
        <f t="shared" si="70"/>
        <v>136.6</v>
      </c>
      <c r="H392" s="44"/>
    </row>
    <row r="393" spans="1:8" s="3" customFormat="1" ht="15" customHeight="1" x14ac:dyDescent="0.25">
      <c r="A393" s="163"/>
      <c r="B393" s="9" t="s">
        <v>116</v>
      </c>
      <c r="C393" s="24" t="s">
        <v>25</v>
      </c>
      <c r="D393" s="39">
        <f t="shared" ref="D393:E393" si="71">SUM(D394:D395)</f>
        <v>213.7</v>
      </c>
      <c r="E393" s="27">
        <f t="shared" si="71"/>
        <v>136.6</v>
      </c>
    </row>
    <row r="394" spans="1:8" s="3" customFormat="1" ht="12.75" customHeight="1" x14ac:dyDescent="0.25">
      <c r="A394" s="164"/>
      <c r="B394" s="20" t="s">
        <v>13</v>
      </c>
      <c r="C394" s="166"/>
      <c r="D394" s="37">
        <v>213.2</v>
      </c>
      <c r="E394" s="14">
        <v>136.6</v>
      </c>
    </row>
    <row r="395" spans="1:8" s="3" customFormat="1" ht="12.75" customHeight="1" x14ac:dyDescent="0.25">
      <c r="A395" s="164"/>
      <c r="B395" s="22" t="s">
        <v>19</v>
      </c>
      <c r="C395" s="167"/>
      <c r="D395" s="37">
        <v>0.5</v>
      </c>
      <c r="E395" s="14"/>
    </row>
    <row r="396" spans="1:8" s="3" customFormat="1" ht="18" customHeight="1" x14ac:dyDescent="0.25">
      <c r="A396" s="163" t="s">
        <v>129</v>
      </c>
      <c r="B396" s="30" t="s">
        <v>130</v>
      </c>
      <c r="C396" s="42"/>
      <c r="D396" s="32">
        <f t="shared" ref="D396:E396" si="72">SUM(D397)</f>
        <v>238.1</v>
      </c>
      <c r="E396" s="33">
        <f t="shared" si="72"/>
        <v>183.7</v>
      </c>
    </row>
    <row r="397" spans="1:8" s="3" customFormat="1" ht="15" customHeight="1" x14ac:dyDescent="0.25">
      <c r="A397" s="163"/>
      <c r="B397" s="9" t="s">
        <v>116</v>
      </c>
      <c r="C397" s="24" t="s">
        <v>25</v>
      </c>
      <c r="D397" s="39">
        <f t="shared" ref="D397:E397" si="73">SUM(D398:D399)</f>
        <v>238.1</v>
      </c>
      <c r="E397" s="27">
        <f t="shared" si="73"/>
        <v>183.7</v>
      </c>
    </row>
    <row r="398" spans="1:8" s="3" customFormat="1" ht="12.75" customHeight="1" x14ac:dyDescent="0.25">
      <c r="A398" s="164"/>
      <c r="B398" s="20" t="s">
        <v>13</v>
      </c>
      <c r="C398" s="166"/>
      <c r="D398" s="37">
        <v>236.2</v>
      </c>
      <c r="E398" s="14">
        <v>183.7</v>
      </c>
    </row>
    <row r="399" spans="1:8" s="3" customFormat="1" ht="12.75" customHeight="1" x14ac:dyDescent="0.25">
      <c r="A399" s="164"/>
      <c r="B399" s="22" t="s">
        <v>19</v>
      </c>
      <c r="C399" s="167"/>
      <c r="D399" s="37">
        <v>1.9</v>
      </c>
      <c r="E399" s="14"/>
    </row>
    <row r="400" spans="1:8" s="3" customFormat="1" ht="18" customHeight="1" x14ac:dyDescent="0.25">
      <c r="A400" s="163" t="s">
        <v>131</v>
      </c>
      <c r="B400" s="30" t="s">
        <v>132</v>
      </c>
      <c r="C400" s="42"/>
      <c r="D400" s="32">
        <f t="shared" ref="D400:E400" si="74">SUM(D401)</f>
        <v>228.2</v>
      </c>
      <c r="E400" s="33">
        <f t="shared" si="74"/>
        <v>167</v>
      </c>
    </row>
    <row r="401" spans="1:5" s="3" customFormat="1" ht="15" customHeight="1" x14ac:dyDescent="0.25">
      <c r="A401" s="163"/>
      <c r="B401" s="9" t="s">
        <v>116</v>
      </c>
      <c r="C401" s="24" t="s">
        <v>25</v>
      </c>
      <c r="D401" s="39">
        <f t="shared" ref="D401:E401" si="75">SUM(D402:D403)</f>
        <v>228.2</v>
      </c>
      <c r="E401" s="27">
        <f t="shared" si="75"/>
        <v>167</v>
      </c>
    </row>
    <row r="402" spans="1:5" s="3" customFormat="1" ht="12.75" customHeight="1" x14ac:dyDescent="0.25">
      <c r="A402" s="164"/>
      <c r="B402" s="20" t="s">
        <v>13</v>
      </c>
      <c r="C402" s="166"/>
      <c r="D402" s="37">
        <v>226.6</v>
      </c>
      <c r="E402" s="14">
        <v>167</v>
      </c>
    </row>
    <row r="403" spans="1:5" s="3" customFormat="1" ht="12.75" customHeight="1" x14ac:dyDescent="0.25">
      <c r="A403" s="164"/>
      <c r="B403" s="22" t="s">
        <v>19</v>
      </c>
      <c r="C403" s="167"/>
      <c r="D403" s="37">
        <v>1.6</v>
      </c>
      <c r="E403" s="14"/>
    </row>
    <row r="404" spans="1:5" s="3" customFormat="1" ht="18" customHeight="1" x14ac:dyDescent="0.25">
      <c r="A404" s="163" t="s">
        <v>133</v>
      </c>
      <c r="B404" s="30" t="s">
        <v>134</v>
      </c>
      <c r="C404" s="42"/>
      <c r="D404" s="32">
        <f t="shared" ref="D404:E404" si="76">SUM(D405)</f>
        <v>230.7</v>
      </c>
      <c r="E404" s="33">
        <f t="shared" si="76"/>
        <v>147.30000000000001</v>
      </c>
    </row>
    <row r="405" spans="1:5" s="3" customFormat="1" ht="15" customHeight="1" x14ac:dyDescent="0.25">
      <c r="A405" s="163"/>
      <c r="B405" s="9" t="s">
        <v>116</v>
      </c>
      <c r="C405" s="24" t="s">
        <v>25</v>
      </c>
      <c r="D405" s="39">
        <f t="shared" ref="D405:E405" si="77">SUM(D406:D407)</f>
        <v>230.7</v>
      </c>
      <c r="E405" s="27">
        <f t="shared" si="77"/>
        <v>147.30000000000001</v>
      </c>
    </row>
    <row r="406" spans="1:5" s="3" customFormat="1" ht="12.75" customHeight="1" x14ac:dyDescent="0.25">
      <c r="A406" s="164"/>
      <c r="B406" s="20" t="s">
        <v>13</v>
      </c>
      <c r="C406" s="166"/>
      <c r="D406" s="37">
        <v>225.2</v>
      </c>
      <c r="E406" s="14">
        <v>147.30000000000001</v>
      </c>
    </row>
    <row r="407" spans="1:5" s="3" customFormat="1" ht="12.75" customHeight="1" x14ac:dyDescent="0.25">
      <c r="A407" s="164"/>
      <c r="B407" s="22" t="s">
        <v>19</v>
      </c>
      <c r="C407" s="167"/>
      <c r="D407" s="37">
        <v>5.5</v>
      </c>
      <c r="E407" s="14"/>
    </row>
    <row r="408" spans="1:5" s="3" customFormat="1" ht="18" customHeight="1" x14ac:dyDescent="0.25">
      <c r="A408" s="163" t="s">
        <v>135</v>
      </c>
      <c r="B408" s="30" t="s">
        <v>136</v>
      </c>
      <c r="C408" s="42"/>
      <c r="D408" s="32">
        <f>SUM(D409)</f>
        <v>226.6</v>
      </c>
      <c r="E408" s="33">
        <f t="shared" ref="E408" si="78">SUM(E409)</f>
        <v>175.4</v>
      </c>
    </row>
    <row r="409" spans="1:5" s="3" customFormat="1" ht="15" customHeight="1" x14ac:dyDescent="0.25">
      <c r="A409" s="163"/>
      <c r="B409" s="9" t="s">
        <v>116</v>
      </c>
      <c r="C409" s="24" t="s">
        <v>25</v>
      </c>
      <c r="D409" s="39">
        <f t="shared" ref="D409:E409" si="79">SUM(D410:D411)</f>
        <v>226.6</v>
      </c>
      <c r="E409" s="27">
        <f t="shared" si="79"/>
        <v>175.4</v>
      </c>
    </row>
    <row r="410" spans="1:5" s="3" customFormat="1" ht="12.75" customHeight="1" x14ac:dyDescent="0.25">
      <c r="A410" s="164"/>
      <c r="B410" s="20" t="s">
        <v>13</v>
      </c>
      <c r="C410" s="166"/>
      <c r="D410" s="37">
        <v>225.6</v>
      </c>
      <c r="E410" s="14">
        <v>175.4</v>
      </c>
    </row>
    <row r="411" spans="1:5" s="3" customFormat="1" ht="12.75" customHeight="1" x14ac:dyDescent="0.25">
      <c r="A411" s="164"/>
      <c r="B411" s="22" t="s">
        <v>19</v>
      </c>
      <c r="C411" s="167"/>
      <c r="D411" s="37">
        <v>1</v>
      </c>
      <c r="E411" s="14"/>
    </row>
    <row r="412" spans="1:5" s="3" customFormat="1" ht="18" customHeight="1" x14ac:dyDescent="0.25">
      <c r="A412" s="163" t="s">
        <v>137</v>
      </c>
      <c r="B412" s="30" t="s">
        <v>138</v>
      </c>
      <c r="C412" s="42"/>
      <c r="D412" s="32">
        <f t="shared" ref="D412:E412" si="80">SUM(D413)</f>
        <v>189.3</v>
      </c>
      <c r="E412" s="33">
        <f t="shared" si="80"/>
        <v>140</v>
      </c>
    </row>
    <row r="413" spans="1:5" s="3" customFormat="1" ht="15" customHeight="1" x14ac:dyDescent="0.25">
      <c r="A413" s="163"/>
      <c r="B413" s="9" t="s">
        <v>116</v>
      </c>
      <c r="C413" s="24" t="s">
        <v>25</v>
      </c>
      <c r="D413" s="39">
        <f t="shared" ref="D413:E413" si="81">SUM(D414:D415)</f>
        <v>189.3</v>
      </c>
      <c r="E413" s="27">
        <f t="shared" si="81"/>
        <v>140</v>
      </c>
    </row>
    <row r="414" spans="1:5" s="3" customFormat="1" ht="12.75" customHeight="1" x14ac:dyDescent="0.25">
      <c r="A414" s="164"/>
      <c r="B414" s="20" t="s">
        <v>13</v>
      </c>
      <c r="C414" s="166"/>
      <c r="D414" s="77">
        <v>188.3</v>
      </c>
      <c r="E414" s="19">
        <v>140</v>
      </c>
    </row>
    <row r="415" spans="1:5" s="3" customFormat="1" ht="12.75" customHeight="1" x14ac:dyDescent="0.25">
      <c r="A415" s="164"/>
      <c r="B415" s="22" t="s">
        <v>19</v>
      </c>
      <c r="C415" s="167"/>
      <c r="D415" s="78">
        <v>1</v>
      </c>
      <c r="E415" s="79"/>
    </row>
    <row r="416" spans="1:5" s="3" customFormat="1" ht="18" customHeight="1" x14ac:dyDescent="0.25">
      <c r="A416" s="163" t="s">
        <v>139</v>
      </c>
      <c r="B416" s="30" t="s">
        <v>140</v>
      </c>
      <c r="C416" s="42"/>
      <c r="D416" s="33">
        <f>SUM(D417)</f>
        <v>3584.8999999999996</v>
      </c>
      <c r="E416" s="33">
        <f>SUM(E417)</f>
        <v>2894.4</v>
      </c>
    </row>
    <row r="417" spans="1:5" s="3" customFormat="1" ht="15" customHeight="1" x14ac:dyDescent="0.25">
      <c r="A417" s="163"/>
      <c r="B417" s="80" t="s">
        <v>141</v>
      </c>
      <c r="C417" s="10" t="s">
        <v>32</v>
      </c>
      <c r="D417" s="27">
        <f t="shared" ref="D417:E417" si="82">SUM(D418:D423)</f>
        <v>3584.8999999999996</v>
      </c>
      <c r="E417" s="27">
        <f t="shared" si="82"/>
        <v>2894.4</v>
      </c>
    </row>
    <row r="418" spans="1:5" s="3" customFormat="1" ht="12.75" customHeight="1" x14ac:dyDescent="0.25">
      <c r="A418" s="164"/>
      <c r="B418" s="17" t="s">
        <v>22</v>
      </c>
      <c r="C418" s="165"/>
      <c r="D418" s="14">
        <v>238.6</v>
      </c>
      <c r="E418" s="14">
        <v>225.6</v>
      </c>
    </row>
    <row r="419" spans="1:5" s="3" customFormat="1" ht="12.75" customHeight="1" x14ac:dyDescent="0.25">
      <c r="A419" s="164"/>
      <c r="B419" s="20" t="s">
        <v>26</v>
      </c>
      <c r="C419" s="166"/>
      <c r="D419" s="14">
        <v>59.6</v>
      </c>
      <c r="E419" s="14">
        <v>56.4</v>
      </c>
    </row>
    <row r="420" spans="1:5" s="3" customFormat="1" ht="12.75" customHeight="1" x14ac:dyDescent="0.25">
      <c r="A420" s="164"/>
      <c r="B420" s="20" t="s">
        <v>18</v>
      </c>
      <c r="C420" s="166"/>
      <c r="D420" s="19">
        <v>202</v>
      </c>
      <c r="E420" s="19">
        <v>189.6</v>
      </c>
    </row>
    <row r="421" spans="1:5" s="3" customFormat="1" ht="12.75" customHeight="1" x14ac:dyDescent="0.25">
      <c r="A421" s="164"/>
      <c r="B421" s="28" t="s">
        <v>17</v>
      </c>
      <c r="C421" s="166"/>
      <c r="D421" s="19">
        <v>481.4</v>
      </c>
      <c r="E421" s="19">
        <v>463.4</v>
      </c>
    </row>
    <row r="422" spans="1:5" s="3" customFormat="1" ht="12.75" customHeight="1" x14ac:dyDescent="0.25">
      <c r="A422" s="164"/>
      <c r="B422" s="20" t="s">
        <v>13</v>
      </c>
      <c r="C422" s="166"/>
      <c r="D422" s="19">
        <v>2199.6999999999998</v>
      </c>
      <c r="E422" s="19">
        <v>1885.9</v>
      </c>
    </row>
    <row r="423" spans="1:5" s="3" customFormat="1" ht="12.75" customHeight="1" x14ac:dyDescent="0.25">
      <c r="A423" s="164"/>
      <c r="B423" s="22" t="s">
        <v>19</v>
      </c>
      <c r="C423" s="167"/>
      <c r="D423" s="77">
        <v>403.6</v>
      </c>
      <c r="E423" s="19">
        <v>73.5</v>
      </c>
    </row>
    <row r="424" spans="1:5" s="3" customFormat="1" ht="18" customHeight="1" x14ac:dyDescent="0.25">
      <c r="A424" s="168" t="s">
        <v>142</v>
      </c>
      <c r="B424" s="75" t="s">
        <v>143</v>
      </c>
      <c r="C424" s="42"/>
      <c r="D424" s="33">
        <f t="shared" ref="D424:E424" si="83">SUM(D425)</f>
        <v>533.29999999999995</v>
      </c>
      <c r="E424" s="33">
        <f t="shared" si="83"/>
        <v>396.3</v>
      </c>
    </row>
    <row r="425" spans="1:5" s="3" customFormat="1" ht="15" customHeight="1" x14ac:dyDescent="0.25">
      <c r="A425" s="169"/>
      <c r="B425" s="23" t="s">
        <v>144</v>
      </c>
      <c r="C425" s="24" t="s">
        <v>36</v>
      </c>
      <c r="D425" s="27">
        <f>SUM(D426:D428)</f>
        <v>533.29999999999995</v>
      </c>
      <c r="E425" s="27">
        <f>SUM(E426:E428)</f>
        <v>396.3</v>
      </c>
    </row>
    <row r="426" spans="1:5" s="3" customFormat="1" ht="12.6" customHeight="1" x14ac:dyDescent="0.25">
      <c r="A426" s="169"/>
      <c r="B426" s="17" t="s">
        <v>22</v>
      </c>
      <c r="C426" s="18"/>
      <c r="D426" s="91">
        <v>3.7</v>
      </c>
      <c r="E426" s="91">
        <v>1.6</v>
      </c>
    </row>
    <row r="427" spans="1:5" s="3" customFormat="1" ht="12.75" customHeight="1" x14ac:dyDescent="0.25">
      <c r="A427" s="169"/>
      <c r="B427" s="20" t="s">
        <v>17</v>
      </c>
      <c r="C427" s="166"/>
      <c r="D427" s="14">
        <v>508.1</v>
      </c>
      <c r="E427" s="14">
        <v>379.7</v>
      </c>
    </row>
    <row r="428" spans="1:5" s="3" customFormat="1" ht="12" customHeight="1" x14ac:dyDescent="0.25">
      <c r="A428" s="169"/>
      <c r="B428" s="22" t="s">
        <v>13</v>
      </c>
      <c r="C428" s="166"/>
      <c r="D428" s="14">
        <v>21.5</v>
      </c>
      <c r="E428" s="14">
        <v>15</v>
      </c>
    </row>
    <row r="429" spans="1:5" s="3" customFormat="1" ht="20.100000000000001" customHeight="1" x14ac:dyDescent="0.25">
      <c r="A429" s="170" t="s">
        <v>145</v>
      </c>
      <c r="B429" s="171"/>
      <c r="C429" s="81"/>
      <c r="D429" s="82">
        <f>SUM(D484+D480+D474+D464+D456+D449+D436+D430)</f>
        <v>66445</v>
      </c>
      <c r="E429" s="83">
        <f>SUM(E484+E480+E474+E464+E456+E449+E436+E430)</f>
        <v>37441.699999999997</v>
      </c>
    </row>
    <row r="430" spans="1:5" s="3" customFormat="1" ht="15" customHeight="1" x14ac:dyDescent="0.25">
      <c r="A430" s="146" t="s">
        <v>146</v>
      </c>
      <c r="B430" s="172"/>
      <c r="C430" s="84" t="s">
        <v>12</v>
      </c>
      <c r="D430" s="85">
        <f>SUM(D431:D435)</f>
        <v>11177.4</v>
      </c>
      <c r="E430" s="86">
        <f>SUM(E431:E435)</f>
        <v>8610.9000000000015</v>
      </c>
    </row>
    <row r="431" spans="1:5" s="3" customFormat="1" ht="12.75" customHeight="1" x14ac:dyDescent="0.25">
      <c r="A431" s="157"/>
      <c r="B431" s="17" t="s">
        <v>16</v>
      </c>
      <c r="C431" s="87"/>
      <c r="D431" s="19">
        <f>SUM(D17)</f>
        <v>10</v>
      </c>
      <c r="E431" s="127"/>
    </row>
    <row r="432" spans="1:5" s="3" customFormat="1" ht="12.75" customHeight="1" x14ac:dyDescent="0.25">
      <c r="A432" s="155"/>
      <c r="B432" s="28" t="s">
        <v>17</v>
      </c>
      <c r="C432" s="151"/>
      <c r="D432" s="19">
        <f>SUM(D18+D177)</f>
        <v>2503.1999999999998</v>
      </c>
      <c r="E432" s="19">
        <f>SUM(E18+E177)</f>
        <v>2334.3000000000002</v>
      </c>
    </row>
    <row r="433" spans="1:10" s="3" customFormat="1" ht="12.75" customHeight="1" x14ac:dyDescent="0.25">
      <c r="A433" s="155"/>
      <c r="B433" s="20" t="s">
        <v>18</v>
      </c>
      <c r="C433" s="151"/>
      <c r="D433" s="19">
        <f>SUM(D19)</f>
        <v>25.8</v>
      </c>
      <c r="E433" s="19">
        <f>SUM(E19)</f>
        <v>24.3</v>
      </c>
    </row>
    <row r="434" spans="1:10" s="3" customFormat="1" ht="12.75" customHeight="1" x14ac:dyDescent="0.25">
      <c r="A434" s="155"/>
      <c r="B434" s="20" t="s">
        <v>13</v>
      </c>
      <c r="C434" s="151"/>
      <c r="D434" s="19">
        <f>SUM(D20+D69+D79+D87+D95+D105+D115+D123+D131+D141+D149+D157+D167+D178+D14)</f>
        <v>8605.9</v>
      </c>
      <c r="E434" s="19">
        <f>SUM(E20+E69+E79+E87+E95+E105+E115+E123+E131+E141+E149+E157+E167+E178+E14)</f>
        <v>6252.3</v>
      </c>
    </row>
    <row r="435" spans="1:10" s="3" customFormat="1" ht="12.75" customHeight="1" x14ac:dyDescent="0.25">
      <c r="A435" s="156"/>
      <c r="B435" s="22" t="s">
        <v>19</v>
      </c>
      <c r="C435" s="152"/>
      <c r="D435" s="14">
        <f>SUM(D21)</f>
        <v>32.5</v>
      </c>
      <c r="E435" s="14"/>
    </row>
    <row r="436" spans="1:10" s="3" customFormat="1" ht="15" customHeight="1" x14ac:dyDescent="0.25">
      <c r="A436" s="146" t="s">
        <v>20</v>
      </c>
      <c r="B436" s="145"/>
      <c r="C436" s="89" t="s">
        <v>21</v>
      </c>
      <c r="D436" s="88">
        <f>SUM(D437:D448)</f>
        <v>27508.800000000003</v>
      </c>
      <c r="E436" s="88">
        <f>SUM(E437:E448)</f>
        <v>21589.599999999995</v>
      </c>
    </row>
    <row r="437" spans="1:10" s="3" customFormat="1" ht="12.75" customHeight="1" x14ac:dyDescent="0.25">
      <c r="A437" s="160"/>
      <c r="B437" s="110" t="s">
        <v>22</v>
      </c>
      <c r="C437" s="87"/>
      <c r="D437" s="19">
        <f>SUM(D23)</f>
        <v>609.9</v>
      </c>
      <c r="E437" s="19">
        <f>SUM(E23)</f>
        <v>14.4</v>
      </c>
    </row>
    <row r="438" spans="1:10" s="3" customFormat="1" ht="12.75" customHeight="1" x14ac:dyDescent="0.25">
      <c r="A438" s="161"/>
      <c r="B438" s="65" t="s">
        <v>26</v>
      </c>
      <c r="C438" s="87"/>
      <c r="D438" s="19">
        <f>SUM(D24)</f>
        <v>6</v>
      </c>
      <c r="E438" s="19"/>
      <c r="J438" s="44"/>
    </row>
    <row r="439" spans="1:10" s="3" customFormat="1" ht="12.75" customHeight="1" x14ac:dyDescent="0.25">
      <c r="A439" s="161"/>
      <c r="B439" s="65" t="s">
        <v>18</v>
      </c>
      <c r="C439" s="138"/>
      <c r="D439" s="19">
        <f>SUM(D25+D322+D184++D214+D224+D235+D253+D311+D350+D263+D333)</f>
        <v>334.8</v>
      </c>
      <c r="E439" s="19">
        <f>SUM(E25+E322+E184++E214+E224+E235+E253+E311+E350+E263+E333)</f>
        <v>128.9</v>
      </c>
    </row>
    <row r="440" spans="1:10" s="3" customFormat="1" ht="12.75" customHeight="1" x14ac:dyDescent="0.25">
      <c r="A440" s="161"/>
      <c r="B440" s="65" t="s">
        <v>151</v>
      </c>
      <c r="C440" s="138"/>
      <c r="D440" s="19">
        <f>SUM(D26+D185+D194+D205+D215+D225+D236+D244+D254+D264+D273+D283+D293+D302+D313+D324+D335+D343+D358)</f>
        <v>91.000000000000014</v>
      </c>
      <c r="E440" s="19">
        <f>SUM(E26+E185+E194+E205+E215+E225+E236+E244+E254+E264+E273+E283+E293+E302+E313+E324+E335+E343+E358)</f>
        <v>23</v>
      </c>
    </row>
    <row r="441" spans="1:10" s="3" customFormat="1" ht="12.75" customHeight="1" x14ac:dyDescent="0.25">
      <c r="A441" s="161"/>
      <c r="B441" s="65" t="s">
        <v>23</v>
      </c>
      <c r="C441" s="138"/>
      <c r="D441" s="19">
        <f>SUM(D28+D181+D191+D200+D211+D231+D221+D250+D241+D260+D270+D279+D289+D299+D308+D319+D330+D341+D357+D349)</f>
        <v>12559.6</v>
      </c>
      <c r="E441" s="19">
        <f>SUM(E28+E181+E191+E200+E211+E231+E221+E250+E241+E260+E270+E279+E289+E299+E308+E319+E330+E341+E357+E349)</f>
        <v>12077.899999999998</v>
      </c>
    </row>
    <row r="442" spans="1:10" s="3" customFormat="1" ht="12.75" customHeight="1" x14ac:dyDescent="0.25">
      <c r="A442" s="161"/>
      <c r="B442" s="65" t="s">
        <v>42</v>
      </c>
      <c r="C442" s="138"/>
      <c r="D442" s="19">
        <f>SUM(D201+D232)</f>
        <v>163.79999999999998</v>
      </c>
      <c r="E442" s="19">
        <f>SUM(E201+E232)</f>
        <v>159.9</v>
      </c>
    </row>
    <row r="443" spans="1:10" s="3" customFormat="1" ht="12.75" customHeight="1" x14ac:dyDescent="0.25">
      <c r="A443" s="161"/>
      <c r="B443" s="111" t="s">
        <v>17</v>
      </c>
      <c r="C443" s="138"/>
      <c r="D443" s="19">
        <f>SUM(D182+D192+D202+D212+D222+D233+D242+D251+D261+D271+D280+D290+D309+D320+D331+D342+D300)</f>
        <v>524.39999999999986</v>
      </c>
      <c r="E443" s="19"/>
    </row>
    <row r="444" spans="1:10" s="3" customFormat="1" ht="12.75" customHeight="1" x14ac:dyDescent="0.25">
      <c r="A444" s="161"/>
      <c r="B444" s="65" t="s">
        <v>153</v>
      </c>
      <c r="C444" s="138"/>
      <c r="D444" s="19">
        <f>SUM(D183+D193+D204+D213+D223+D234+D243+D252+D262+D272+D281+D291+D310+D321+D332+D27+D301)</f>
        <v>459.50000000000006</v>
      </c>
      <c r="E444" s="19">
        <f>SUM(E183+E193+E204+E213+E223+E234+E243+E252+E262+E272+E281+E291+E310+E321+E332+E27+E301)</f>
        <v>452.99999999999994</v>
      </c>
    </row>
    <row r="445" spans="1:10" s="3" customFormat="1" ht="12.75" customHeight="1" x14ac:dyDescent="0.25">
      <c r="A445" s="161"/>
      <c r="B445" s="65" t="s">
        <v>33</v>
      </c>
      <c r="C445" s="138"/>
      <c r="D445" s="19">
        <f>SUM(D203+D282+D292+D312+D323+D334)</f>
        <v>7.2</v>
      </c>
      <c r="E445" s="19">
        <f>SUM(E203+E282+E292+E312+E323+E334)</f>
        <v>6.5</v>
      </c>
    </row>
    <row r="446" spans="1:10" s="3" customFormat="1" ht="12.75" customHeight="1" x14ac:dyDescent="0.25">
      <c r="A446" s="161"/>
      <c r="B446" s="65" t="s">
        <v>150</v>
      </c>
      <c r="C446" s="138"/>
      <c r="D446" s="19">
        <f>SUM(D206+D216+D255+D265+D284+D294+D336+D186+D314+D195+D226+D245+D274+D303+D325+D344)</f>
        <v>236.7</v>
      </c>
      <c r="E446" s="19">
        <f>SUM(E206+E216+E255+E265+E284+E294+E336+E186+E314+E195+E226+E245+E274+E303+E325+E344)</f>
        <v>216.60000000000002</v>
      </c>
    </row>
    <row r="447" spans="1:10" s="3" customFormat="1" ht="12.75" customHeight="1" x14ac:dyDescent="0.25">
      <c r="A447" s="161"/>
      <c r="B447" s="65" t="s">
        <v>13</v>
      </c>
      <c r="C447" s="138"/>
      <c r="D447" s="19">
        <f>SUM(D29+D187+D196+D207+D217+D227+D237+D256+D266+D275+D285+D295+D304+D315+D326+D337+D345+D351+D359+D246)</f>
        <v>12047.2</v>
      </c>
      <c r="E447" s="19">
        <f>SUM(E29+E187+E196+E207+E217+E227+E237+E256+E266+E275+E285+E295+E304+E315+E326+E337+E345+E351+E359+E246)</f>
        <v>8509.3999999999978</v>
      </c>
    </row>
    <row r="448" spans="1:10" s="3" customFormat="1" ht="12.75" customHeight="1" x14ac:dyDescent="0.25">
      <c r="A448" s="162"/>
      <c r="B448" s="66" t="s">
        <v>19</v>
      </c>
      <c r="C448" s="138"/>
      <c r="D448" s="19">
        <f>SUM(D188+D197+D208+D218+D228+D238+D247+D257+D267+D276+D286+D296+D305+D316+D327+D338+D346+D352+D360)</f>
        <v>468.7</v>
      </c>
      <c r="E448" s="19"/>
    </row>
    <row r="449" spans="1:5" s="3" customFormat="1" ht="15" customHeight="1" x14ac:dyDescent="0.25">
      <c r="A449" s="158" t="s">
        <v>24</v>
      </c>
      <c r="B449" s="159"/>
      <c r="C449" s="90" t="s">
        <v>25</v>
      </c>
      <c r="D449" s="88">
        <f>SUM(D450:D455)</f>
        <v>6032.6000000000013</v>
      </c>
      <c r="E449" s="88">
        <f>SUM(E450:E455)</f>
        <v>3352.1000000000004</v>
      </c>
    </row>
    <row r="450" spans="1:5" s="3" customFormat="1" ht="12.75" customHeight="1" x14ac:dyDescent="0.25">
      <c r="A450" s="134"/>
      <c r="B450" s="110" t="s">
        <v>22</v>
      </c>
      <c r="C450" s="150"/>
      <c r="D450" s="14">
        <f>SUM(D31)</f>
        <v>17</v>
      </c>
      <c r="E450" s="14"/>
    </row>
    <row r="451" spans="1:5" s="3" customFormat="1" ht="12.75" customHeight="1" x14ac:dyDescent="0.25">
      <c r="A451" s="134"/>
      <c r="B451" s="65" t="s">
        <v>26</v>
      </c>
      <c r="C451" s="151"/>
      <c r="D451" s="14">
        <f>SUM(D32)</f>
        <v>3</v>
      </c>
      <c r="E451" s="14"/>
    </row>
    <row r="452" spans="1:5" s="3" customFormat="1" ht="12.75" customHeight="1" x14ac:dyDescent="0.25">
      <c r="A452" s="134"/>
      <c r="B452" s="65" t="s">
        <v>18</v>
      </c>
      <c r="C452" s="151"/>
      <c r="D452" s="14">
        <f>SUM(D363+D33)</f>
        <v>570.79999999999995</v>
      </c>
      <c r="E452" s="14">
        <f>SUM(E363+E33)</f>
        <v>0.5</v>
      </c>
    </row>
    <row r="453" spans="1:5" s="3" customFormat="1" ht="12.75" customHeight="1" x14ac:dyDescent="0.25">
      <c r="A453" s="134"/>
      <c r="B453" s="65" t="s">
        <v>151</v>
      </c>
      <c r="C453" s="151"/>
      <c r="D453" s="14">
        <f>SUM(D34)</f>
        <v>12</v>
      </c>
      <c r="E453" s="14">
        <f>SUM(E34)</f>
        <v>1.9</v>
      </c>
    </row>
    <row r="454" spans="1:5" s="3" customFormat="1" ht="12.75" customHeight="1" x14ac:dyDescent="0.25">
      <c r="A454" s="134"/>
      <c r="B454" s="65" t="s">
        <v>13</v>
      </c>
      <c r="C454" s="151"/>
      <c r="D454" s="19">
        <f>SUM(D35+D354+D364+D368+D372+D376+D380+D384+D388+D394+D398+D402+D406+D410+D414+D107+D159+D71+D132+D169+D97)</f>
        <v>5389.2000000000007</v>
      </c>
      <c r="E454" s="19">
        <f>SUM(E35+E354+E364+E368+E372+E376+E380+E384+E388+E394+E398+E402+E406+E410+E414+E107)</f>
        <v>3349.7000000000003</v>
      </c>
    </row>
    <row r="455" spans="1:5" s="3" customFormat="1" ht="12.75" customHeight="1" x14ac:dyDescent="0.25">
      <c r="A455" s="134"/>
      <c r="B455" s="66" t="s">
        <v>19</v>
      </c>
      <c r="C455" s="152"/>
      <c r="D455" s="19">
        <f>SUM(D365+D369+D373+D377+D381+D385+D389+D395+D399+D403+D407+D411+D415)</f>
        <v>40.6</v>
      </c>
      <c r="E455" s="19"/>
    </row>
    <row r="456" spans="1:5" s="3" customFormat="1" ht="15" customHeight="1" x14ac:dyDescent="0.25">
      <c r="A456" s="153" t="s">
        <v>147</v>
      </c>
      <c r="B456" s="154"/>
      <c r="C456" s="89" t="s">
        <v>28</v>
      </c>
      <c r="D456" s="88">
        <f>SUM(D457:D463)</f>
        <v>5035.3999999999996</v>
      </c>
      <c r="E456" s="88">
        <f>SUM(E457:E463)</f>
        <v>27.2</v>
      </c>
    </row>
    <row r="457" spans="1:5" s="3" customFormat="1" ht="12.75" customHeight="1" x14ac:dyDescent="0.25">
      <c r="A457" s="103"/>
      <c r="B457" s="17" t="s">
        <v>22</v>
      </c>
      <c r="C457" s="87"/>
      <c r="D457" s="14">
        <f>D37</f>
        <v>6.7</v>
      </c>
      <c r="E457" s="14">
        <f>E37</f>
        <v>5</v>
      </c>
    </row>
    <row r="458" spans="1:5" s="3" customFormat="1" ht="12.75" customHeight="1" x14ac:dyDescent="0.25">
      <c r="A458" s="119"/>
      <c r="B458" s="20" t="s">
        <v>26</v>
      </c>
      <c r="C458" s="87"/>
      <c r="D458" s="14">
        <f>SUM(D38)</f>
        <v>9.1999999999999993</v>
      </c>
      <c r="E458" s="14">
        <f>SUM(E38)</f>
        <v>0</v>
      </c>
    </row>
    <row r="459" spans="1:5" s="3" customFormat="1" ht="12.75" customHeight="1" x14ac:dyDescent="0.25">
      <c r="A459" s="133"/>
      <c r="B459" s="20" t="s">
        <v>18</v>
      </c>
      <c r="C459" s="87"/>
      <c r="D459" s="14">
        <f>SUM(D39)</f>
        <v>1.9</v>
      </c>
      <c r="E459" s="14"/>
    </row>
    <row r="460" spans="1:5" s="3" customFormat="1" ht="12.75" customHeight="1" x14ac:dyDescent="0.25">
      <c r="A460" s="155"/>
      <c r="B460" s="20" t="s">
        <v>29</v>
      </c>
      <c r="C460" s="151"/>
      <c r="D460" s="14">
        <f>SUM(D40)</f>
        <v>2634.2</v>
      </c>
      <c r="E460" s="14"/>
    </row>
    <row r="461" spans="1:5" s="3" customFormat="1" ht="12.75" customHeight="1" x14ac:dyDescent="0.25">
      <c r="A461" s="155"/>
      <c r="B461" s="20" t="s">
        <v>13</v>
      </c>
      <c r="C461" s="151"/>
      <c r="D461" s="19">
        <f>SUM(D42+D73+D81+D89+D99+D109+D117+D125+D135+D143+D151+D161+D171+D391)</f>
        <v>1889.8</v>
      </c>
      <c r="E461" s="19">
        <f>SUM(E42+E73+E81+E89+E99+E109+E117+E125+E135+E143+E151+E161+E171+E391)</f>
        <v>22.2</v>
      </c>
    </row>
    <row r="462" spans="1:5" s="3" customFormat="1" ht="12.75" customHeight="1" x14ac:dyDescent="0.25">
      <c r="A462" s="155"/>
      <c r="B462" s="20" t="s">
        <v>30</v>
      </c>
      <c r="C462" s="151"/>
      <c r="D462" s="128">
        <f>SUM(D41)</f>
        <v>462.9</v>
      </c>
      <c r="E462" s="129"/>
    </row>
    <row r="463" spans="1:5" s="3" customFormat="1" ht="12.75" customHeight="1" x14ac:dyDescent="0.25">
      <c r="A463" s="156"/>
      <c r="B463" s="22" t="s">
        <v>19</v>
      </c>
      <c r="C463" s="152"/>
      <c r="D463" s="19">
        <f>SUM(D74+D82+D90+D100+D110+D118+D126+D136+D144+D152+D162+D172)</f>
        <v>30.7</v>
      </c>
      <c r="E463" s="19"/>
    </row>
    <row r="464" spans="1:5" s="3" customFormat="1" ht="15" customHeight="1" x14ac:dyDescent="0.25">
      <c r="A464" s="144" t="s">
        <v>31</v>
      </c>
      <c r="B464" s="145"/>
      <c r="C464" s="89" t="s">
        <v>32</v>
      </c>
      <c r="D464" s="88">
        <f>SUM(D465:D473)</f>
        <v>12006.9</v>
      </c>
      <c r="E464" s="88">
        <f>SUM(E465:E473)</f>
        <v>3462.4</v>
      </c>
    </row>
    <row r="465" spans="1:5" s="3" customFormat="1" ht="12.75" customHeight="1" x14ac:dyDescent="0.25">
      <c r="A465" s="141"/>
      <c r="B465" s="17" t="s">
        <v>22</v>
      </c>
      <c r="C465" s="137"/>
      <c r="D465" s="14">
        <f>SUM(D418+D44)</f>
        <v>331.8</v>
      </c>
      <c r="E465" s="14">
        <f>SUM(E418+E44)</f>
        <v>252.2</v>
      </c>
    </row>
    <row r="466" spans="1:5" s="3" customFormat="1" ht="12.75" customHeight="1" x14ac:dyDescent="0.25">
      <c r="A466" s="135"/>
      <c r="B466" s="20" t="s">
        <v>18</v>
      </c>
      <c r="C466" s="138"/>
      <c r="D466" s="14">
        <f>SUM(D420+D45)</f>
        <v>529</v>
      </c>
      <c r="E466" s="14">
        <f>SUM(E420+E45+E39)</f>
        <v>197.7</v>
      </c>
    </row>
    <row r="467" spans="1:5" s="3" customFormat="1" ht="12.75" customHeight="1" x14ac:dyDescent="0.25">
      <c r="A467" s="135"/>
      <c r="B467" s="28" t="s">
        <v>17</v>
      </c>
      <c r="C467" s="138"/>
      <c r="D467" s="19">
        <f>SUM(D421+D46)</f>
        <v>1865.6</v>
      </c>
      <c r="E467" s="19">
        <f>SUM(E421+E46)</f>
        <v>511.9</v>
      </c>
    </row>
    <row r="468" spans="1:5" s="3" customFormat="1" ht="12.75" customHeight="1" x14ac:dyDescent="0.25">
      <c r="A468" s="135"/>
      <c r="B468" s="20" t="s">
        <v>26</v>
      </c>
      <c r="C468" s="138"/>
      <c r="D468" s="19">
        <f>SUM(D419+D50)</f>
        <v>63.9</v>
      </c>
      <c r="E468" s="19">
        <f>SUM(E419+E50)</f>
        <v>60.5</v>
      </c>
    </row>
    <row r="469" spans="1:5" s="3" customFormat="1" ht="12.75" customHeight="1" x14ac:dyDescent="0.25">
      <c r="A469" s="135"/>
      <c r="B469" s="20" t="s">
        <v>33</v>
      </c>
      <c r="C469" s="138"/>
      <c r="D469" s="14">
        <f>SUM(D47)</f>
        <v>4.5</v>
      </c>
      <c r="E469" s="14">
        <f>SUM(E47)</f>
        <v>0.1</v>
      </c>
    </row>
    <row r="470" spans="1:5" s="3" customFormat="1" ht="12.75" customHeight="1" x14ac:dyDescent="0.25">
      <c r="A470" s="135"/>
      <c r="B470" s="20" t="s">
        <v>150</v>
      </c>
      <c r="C470" s="138"/>
      <c r="D470" s="14">
        <f>SUM(D48)</f>
        <v>29.6</v>
      </c>
      <c r="E470" s="14"/>
    </row>
    <row r="471" spans="1:5" s="3" customFormat="1" ht="12.75" customHeight="1" x14ac:dyDescent="0.25">
      <c r="A471" s="135"/>
      <c r="B471" s="20" t="s">
        <v>13</v>
      </c>
      <c r="C471" s="138"/>
      <c r="D471" s="19">
        <f>SUM(D49+D76+D84+D92+D102+D112+D120+D128+D138+D146+D154+D164+D174+D422)</f>
        <v>5258.0999999999995</v>
      </c>
      <c r="E471" s="19">
        <f>SUM(E49+E76+E84+E92+E102+E112+E120+E128+E138+E146+E154+E164+E174+E422)</f>
        <v>2366.5</v>
      </c>
    </row>
    <row r="472" spans="1:5" s="3" customFormat="1" ht="12.75" customHeight="1" x14ac:dyDescent="0.25">
      <c r="A472" s="135"/>
      <c r="B472" s="20" t="s">
        <v>34</v>
      </c>
      <c r="C472" s="138"/>
      <c r="D472" s="130">
        <f>SUM(D51)</f>
        <v>3520.8</v>
      </c>
      <c r="E472" s="130"/>
    </row>
    <row r="473" spans="1:5" s="3" customFormat="1" ht="12.75" customHeight="1" x14ac:dyDescent="0.25">
      <c r="A473" s="142"/>
      <c r="B473" s="22" t="s">
        <v>19</v>
      </c>
      <c r="C473" s="143"/>
      <c r="D473" s="130">
        <f>SUM(D423)</f>
        <v>403.6</v>
      </c>
      <c r="E473" s="130">
        <f>SUM(E423)</f>
        <v>73.5</v>
      </c>
    </row>
    <row r="474" spans="1:5" s="3" customFormat="1" ht="15" customHeight="1" x14ac:dyDescent="0.25">
      <c r="A474" s="144" t="s">
        <v>35</v>
      </c>
      <c r="B474" s="145"/>
      <c r="C474" s="89" t="s">
        <v>36</v>
      </c>
      <c r="D474" s="88">
        <f>SUM(D475:D479)</f>
        <v>728.9</v>
      </c>
      <c r="E474" s="88">
        <f>SUM(E475:E479)</f>
        <v>399.5</v>
      </c>
    </row>
    <row r="475" spans="1:5" s="3" customFormat="1" ht="12.75" customHeight="1" x14ac:dyDescent="0.25">
      <c r="A475" s="141"/>
      <c r="B475" s="17" t="s">
        <v>22</v>
      </c>
      <c r="C475" s="137"/>
      <c r="D475" s="19">
        <f>SUM(D53+D426)</f>
        <v>79.5</v>
      </c>
      <c r="E475" s="19">
        <f>SUM(E53+E426)</f>
        <v>4.8000000000000007</v>
      </c>
    </row>
    <row r="476" spans="1:5" s="3" customFormat="1" ht="12.75" customHeight="1" x14ac:dyDescent="0.25">
      <c r="A476" s="135"/>
      <c r="B476" s="20" t="s">
        <v>26</v>
      </c>
      <c r="C476" s="138"/>
      <c r="D476" s="19">
        <f>SUM(D54)</f>
        <v>10.9</v>
      </c>
      <c r="E476" s="19"/>
    </row>
    <row r="477" spans="1:5" s="3" customFormat="1" ht="12.75" customHeight="1" x14ac:dyDescent="0.25">
      <c r="A477" s="135"/>
      <c r="B477" s="28" t="s">
        <v>17</v>
      </c>
      <c r="C477" s="138"/>
      <c r="D477" s="19">
        <f>SUM(D427)</f>
        <v>508.1</v>
      </c>
      <c r="E477" s="19">
        <f>SUM(E427)</f>
        <v>379.7</v>
      </c>
    </row>
    <row r="478" spans="1:5" s="3" customFormat="1" ht="12.75" customHeight="1" x14ac:dyDescent="0.25">
      <c r="A478" s="135"/>
      <c r="B478" s="20" t="s">
        <v>13</v>
      </c>
      <c r="C478" s="138"/>
      <c r="D478" s="19">
        <f>SUM(D428+D55)</f>
        <v>108</v>
      </c>
      <c r="E478" s="19">
        <f>SUM(E428+E55)</f>
        <v>15</v>
      </c>
    </row>
    <row r="479" spans="1:5" s="3" customFormat="1" ht="12.75" customHeight="1" x14ac:dyDescent="0.25">
      <c r="A479" s="142"/>
      <c r="B479" s="22" t="s">
        <v>37</v>
      </c>
      <c r="C479" s="143"/>
      <c r="D479" s="130">
        <f>SUM(D56)</f>
        <v>22.4</v>
      </c>
      <c r="E479" s="130"/>
    </row>
    <row r="480" spans="1:5" s="3" customFormat="1" ht="15" customHeight="1" x14ac:dyDescent="0.25">
      <c r="A480" s="146" t="s">
        <v>148</v>
      </c>
      <c r="B480" s="145"/>
      <c r="C480" s="116" t="s">
        <v>39</v>
      </c>
      <c r="D480" s="88">
        <f>SUM(D481:D483)</f>
        <v>1889.1</v>
      </c>
      <c r="E480" s="88">
        <f>SUM(E481:E482)</f>
        <v>0</v>
      </c>
    </row>
    <row r="481" spans="1:5" s="3" customFormat="1" ht="12.75" customHeight="1" x14ac:dyDescent="0.25">
      <c r="A481" s="147"/>
      <c r="B481" s="115" t="s">
        <v>13</v>
      </c>
      <c r="C481" s="149"/>
      <c r="D481" s="99">
        <f>SUM(D58)</f>
        <v>1699.5</v>
      </c>
      <c r="E481" s="91"/>
    </row>
    <row r="482" spans="1:5" ht="12.75" customHeight="1" x14ac:dyDescent="0.25">
      <c r="A482" s="147"/>
      <c r="B482" s="12" t="s">
        <v>37</v>
      </c>
      <c r="C482" s="149"/>
      <c r="D482" s="91">
        <f>SUM(D60)</f>
        <v>139.6</v>
      </c>
      <c r="E482" s="91"/>
    </row>
    <row r="483" spans="1:5" ht="12.75" customHeight="1" x14ac:dyDescent="0.25">
      <c r="A483" s="148"/>
      <c r="B483" s="12" t="s">
        <v>18</v>
      </c>
      <c r="C483" s="149"/>
      <c r="D483" s="91">
        <f>D59</f>
        <v>50</v>
      </c>
      <c r="E483" s="91"/>
    </row>
    <row r="484" spans="1:5" ht="15" customHeight="1" x14ac:dyDescent="0.25">
      <c r="A484" s="134" t="s">
        <v>40</v>
      </c>
      <c r="B484" s="134"/>
      <c r="C484" s="117" t="s">
        <v>41</v>
      </c>
      <c r="D484" s="88">
        <f t="shared" ref="D484:E484" si="84">SUM(D485:D489)</f>
        <v>2065.9</v>
      </c>
      <c r="E484" s="88">
        <f t="shared" si="84"/>
        <v>0</v>
      </c>
    </row>
    <row r="485" spans="1:5" ht="12.75" customHeight="1" x14ac:dyDescent="0.25">
      <c r="A485" s="135"/>
      <c r="B485" s="20" t="s">
        <v>22</v>
      </c>
      <c r="C485" s="137"/>
      <c r="D485" s="14">
        <f>SUM(D62)</f>
        <v>372.4</v>
      </c>
      <c r="E485" s="14"/>
    </row>
    <row r="486" spans="1:5" ht="12.75" customHeight="1" x14ac:dyDescent="0.25">
      <c r="A486" s="135"/>
      <c r="B486" s="28" t="s">
        <v>17</v>
      </c>
      <c r="C486" s="138"/>
      <c r="D486" s="14">
        <f>SUM(D63)</f>
        <v>453.3</v>
      </c>
      <c r="E486" s="14"/>
    </row>
    <row r="487" spans="1:5" ht="12.75" customHeight="1" x14ac:dyDescent="0.25">
      <c r="A487" s="135"/>
      <c r="B487" s="20" t="s">
        <v>42</v>
      </c>
      <c r="C487" s="138"/>
      <c r="D487" s="14">
        <f>SUM(D64)</f>
        <v>656</v>
      </c>
      <c r="E487" s="14"/>
    </row>
    <row r="488" spans="1:5" ht="12.75" customHeight="1" x14ac:dyDescent="0.25">
      <c r="A488" s="135"/>
      <c r="B488" s="20" t="s">
        <v>26</v>
      </c>
      <c r="C488" s="138"/>
      <c r="D488" s="14">
        <f>SUM(D65)</f>
        <v>65.7</v>
      </c>
      <c r="E488" s="14"/>
    </row>
    <row r="489" spans="1:5" ht="12.75" customHeight="1" x14ac:dyDescent="0.25">
      <c r="A489" s="136"/>
      <c r="B489" s="22" t="s">
        <v>13</v>
      </c>
      <c r="C489" s="139"/>
      <c r="D489" s="19">
        <f>SUM(D66)</f>
        <v>518.5</v>
      </c>
      <c r="E489" s="14"/>
    </row>
    <row r="490" spans="1:5" ht="15" customHeight="1" x14ac:dyDescent="0.25">
      <c r="A490" s="140" t="s">
        <v>149</v>
      </c>
      <c r="B490" s="140"/>
      <c r="C490" s="140"/>
    </row>
    <row r="491" spans="1:5" ht="15" customHeight="1" x14ac:dyDescent="0.25"/>
    <row r="492" spans="1:5" ht="15" customHeight="1" x14ac:dyDescent="0.25"/>
    <row r="493" spans="1:5" ht="15" customHeight="1" x14ac:dyDescent="0.25"/>
    <row r="494" spans="1:5" ht="15" customHeight="1" x14ac:dyDescent="0.25">
      <c r="C494" s="92"/>
    </row>
    <row r="495" spans="1:5" x14ac:dyDescent="0.25">
      <c r="C495" s="92"/>
      <c r="D495" s="93"/>
      <c r="E495" s="93"/>
    </row>
    <row r="496" spans="1:5" x14ac:dyDescent="0.25">
      <c r="C496" s="92"/>
      <c r="D496" s="93"/>
      <c r="E496" s="93"/>
    </row>
    <row r="497" spans="3:5" x14ac:dyDescent="0.25">
      <c r="C497" s="92"/>
      <c r="D497" s="93"/>
      <c r="E497" s="93"/>
    </row>
    <row r="498" spans="3:5" x14ac:dyDescent="0.25">
      <c r="C498" s="92"/>
      <c r="D498" s="93"/>
      <c r="E498" s="93"/>
    </row>
    <row r="499" spans="3:5" x14ac:dyDescent="0.25">
      <c r="C499" s="92"/>
      <c r="D499" s="93"/>
      <c r="E499" s="93"/>
    </row>
    <row r="500" spans="3:5" x14ac:dyDescent="0.25">
      <c r="C500" s="92"/>
      <c r="D500" s="93"/>
      <c r="E500" s="93"/>
    </row>
    <row r="501" spans="3:5" x14ac:dyDescent="0.25">
      <c r="C501" s="92"/>
      <c r="D501" s="93"/>
      <c r="E501" s="93"/>
    </row>
    <row r="502" spans="3:5" x14ac:dyDescent="0.25">
      <c r="C502" s="92"/>
      <c r="D502" s="93"/>
      <c r="E502" s="93"/>
    </row>
    <row r="503" spans="3:5" x14ac:dyDescent="0.25">
      <c r="C503" s="92"/>
      <c r="D503" s="93"/>
      <c r="E503" s="93"/>
    </row>
    <row r="504" spans="3:5" x14ac:dyDescent="0.25">
      <c r="C504" s="92"/>
      <c r="D504" s="93"/>
      <c r="E504" s="93"/>
    </row>
    <row r="505" spans="3:5" x14ac:dyDescent="0.25">
      <c r="C505" s="92"/>
      <c r="D505" s="93"/>
      <c r="E505" s="93"/>
    </row>
    <row r="506" spans="3:5" x14ac:dyDescent="0.25">
      <c r="C506" s="92"/>
      <c r="D506" s="93"/>
      <c r="E506" s="93"/>
    </row>
    <row r="507" spans="3:5" x14ac:dyDescent="0.25">
      <c r="C507" s="92"/>
      <c r="D507" s="93"/>
      <c r="E507" s="93"/>
    </row>
    <row r="508" spans="3:5" x14ac:dyDescent="0.25">
      <c r="C508" s="92"/>
      <c r="D508" s="93"/>
      <c r="E508" s="93"/>
    </row>
    <row r="509" spans="3:5" x14ac:dyDescent="0.25">
      <c r="C509" s="92"/>
      <c r="D509" s="93"/>
      <c r="E509" s="93"/>
    </row>
    <row r="510" spans="3:5" x14ac:dyDescent="0.25">
      <c r="C510" s="92"/>
      <c r="D510" s="94"/>
      <c r="E510" s="94"/>
    </row>
    <row r="511" spans="3:5" x14ac:dyDescent="0.25">
      <c r="C511" s="3"/>
      <c r="D511" s="95"/>
      <c r="E511" s="95"/>
    </row>
  </sheetData>
  <mergeCells count="130">
    <mergeCell ref="A8:E8"/>
    <mergeCell ref="A12:A14"/>
    <mergeCell ref="A15:A66"/>
    <mergeCell ref="C23:C29"/>
    <mergeCell ref="C31:C35"/>
    <mergeCell ref="C40:C42"/>
    <mergeCell ref="C44:C51"/>
    <mergeCell ref="C53:C56"/>
    <mergeCell ref="C58:C60"/>
    <mergeCell ref="C62:C66"/>
    <mergeCell ref="A93:A102"/>
    <mergeCell ref="C99:C100"/>
    <mergeCell ref="A103:A112"/>
    <mergeCell ref="C109:C110"/>
    <mergeCell ref="A113:A120"/>
    <mergeCell ref="C117:C118"/>
    <mergeCell ref="A67:A76"/>
    <mergeCell ref="C73:C74"/>
    <mergeCell ref="A77:A84"/>
    <mergeCell ref="C81:C82"/>
    <mergeCell ref="A85:A92"/>
    <mergeCell ref="C89:C90"/>
    <mergeCell ref="A147:A154"/>
    <mergeCell ref="C151:C152"/>
    <mergeCell ref="A155:A164"/>
    <mergeCell ref="C161:C162"/>
    <mergeCell ref="A165:A174"/>
    <mergeCell ref="C171:C172"/>
    <mergeCell ref="A121:A128"/>
    <mergeCell ref="C125:C126"/>
    <mergeCell ref="A129:A138"/>
    <mergeCell ref="C135:C136"/>
    <mergeCell ref="A139:A146"/>
    <mergeCell ref="C143:C144"/>
    <mergeCell ref="A198:A208"/>
    <mergeCell ref="C200:C208"/>
    <mergeCell ref="A209:A218"/>
    <mergeCell ref="C211:C218"/>
    <mergeCell ref="A219:A228"/>
    <mergeCell ref="C221:C228"/>
    <mergeCell ref="A175:A178"/>
    <mergeCell ref="C177:C178"/>
    <mergeCell ref="A179:A188"/>
    <mergeCell ref="C181:C188"/>
    <mergeCell ref="A189:A197"/>
    <mergeCell ref="C191:C197"/>
    <mergeCell ref="A258:A267"/>
    <mergeCell ref="C260:C267"/>
    <mergeCell ref="A268:A276"/>
    <mergeCell ref="C270:C276"/>
    <mergeCell ref="A277:A286"/>
    <mergeCell ref="C279:C286"/>
    <mergeCell ref="A229:A238"/>
    <mergeCell ref="C231:C238"/>
    <mergeCell ref="A239:A247"/>
    <mergeCell ref="C241:C247"/>
    <mergeCell ref="A248:A257"/>
    <mergeCell ref="C250:C257"/>
    <mergeCell ref="A317:A327"/>
    <mergeCell ref="C319:C327"/>
    <mergeCell ref="A328:A338"/>
    <mergeCell ref="C330:C338"/>
    <mergeCell ref="A339:A346"/>
    <mergeCell ref="C341:C346"/>
    <mergeCell ref="A287:A296"/>
    <mergeCell ref="C289:C296"/>
    <mergeCell ref="A297:A305"/>
    <mergeCell ref="C299:C305"/>
    <mergeCell ref="A306:A316"/>
    <mergeCell ref="C308:C316"/>
    <mergeCell ref="A366:A369"/>
    <mergeCell ref="C368:C369"/>
    <mergeCell ref="A370:A373"/>
    <mergeCell ref="C372:C373"/>
    <mergeCell ref="A374:A377"/>
    <mergeCell ref="C376:C377"/>
    <mergeCell ref="A347:A354"/>
    <mergeCell ref="C351:C352"/>
    <mergeCell ref="A355:A360"/>
    <mergeCell ref="C357:C360"/>
    <mergeCell ref="A361:A365"/>
    <mergeCell ref="C363:C365"/>
    <mergeCell ref="A392:A395"/>
    <mergeCell ref="C394:C395"/>
    <mergeCell ref="A396:A399"/>
    <mergeCell ref="C398:C399"/>
    <mergeCell ref="A400:A403"/>
    <mergeCell ref="C402:C403"/>
    <mergeCell ref="A378:A381"/>
    <mergeCell ref="C380:C381"/>
    <mergeCell ref="A382:A385"/>
    <mergeCell ref="C384:C385"/>
    <mergeCell ref="C388:C389"/>
    <mergeCell ref="A386:A391"/>
    <mergeCell ref="A416:A423"/>
    <mergeCell ref="C418:C423"/>
    <mergeCell ref="A424:A428"/>
    <mergeCell ref="C427:C428"/>
    <mergeCell ref="A429:B429"/>
    <mergeCell ref="A430:B430"/>
    <mergeCell ref="A404:A407"/>
    <mergeCell ref="C406:C407"/>
    <mergeCell ref="A408:A411"/>
    <mergeCell ref="C410:C411"/>
    <mergeCell ref="A412:A415"/>
    <mergeCell ref="C414:C415"/>
    <mergeCell ref="A450:A455"/>
    <mergeCell ref="C450:C455"/>
    <mergeCell ref="A456:B456"/>
    <mergeCell ref="A460:A463"/>
    <mergeCell ref="C460:C463"/>
    <mergeCell ref="A464:B464"/>
    <mergeCell ref="A431:A435"/>
    <mergeCell ref="C432:C435"/>
    <mergeCell ref="A436:B436"/>
    <mergeCell ref="C439:C448"/>
    <mergeCell ref="A449:B449"/>
    <mergeCell ref="A437:A448"/>
    <mergeCell ref="A484:B484"/>
    <mergeCell ref="A485:A489"/>
    <mergeCell ref="C485:C489"/>
    <mergeCell ref="A490:C490"/>
    <mergeCell ref="A465:A473"/>
    <mergeCell ref="C465:C473"/>
    <mergeCell ref="A474:B474"/>
    <mergeCell ref="A475:A479"/>
    <mergeCell ref="C475:C479"/>
    <mergeCell ref="A480:B480"/>
    <mergeCell ref="A481:A483"/>
    <mergeCell ref="C481:C483"/>
  </mergeCells>
  <pageMargins left="0.2" right="0.2" top="0.2" bottom="0.2" header="0.2" footer="0.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2024-11-05T12:20:49Z</cp:lastPrinted>
  <dcterms:created xsi:type="dcterms:W3CDTF">2021-01-31T12:45:20Z</dcterms:created>
  <dcterms:modified xsi:type="dcterms:W3CDTF">2024-12-02T10:58:09Z</dcterms:modified>
</cp:coreProperties>
</file>