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9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SVP tikslinimas 12.17\"/>
    </mc:Choice>
  </mc:AlternateContent>
  <bookViews>
    <workbookView xWindow="0" yWindow="0" windowWidth="28770" windowHeight="12360"/>
  </bookViews>
  <sheets>
    <sheet name="7 programa 3 lentelė" sheetId="1" r:id="rId1"/>
    <sheet name="Lėšų atmintinė" sheetId="2" r:id="rId2"/>
  </sheets>
  <calcPr calcId="152511"/>
  <customWorkbookViews>
    <customWorkbookView name="Irena Stankeviciene - Individuali peržiūra" guid="{5D6AF9AB-9465-441A-90CE-3B8B81A63E84}" mergeInterval="0" personalView="1" yWindow="40" windowWidth="1920" windowHeight="1040" activeSheetId="1"/>
    <customWorkbookView name="Migle Brazeniene - Personal View" guid="{7F021C91-FE39-495A-83F7-D623C0869603}" mergeInterval="0" personalView="1" maximized="1" xWindow="-8" yWindow="-8" windowWidth="1936" windowHeight="1056" activeSheetId="1"/>
    <customWorkbookView name="Daiva Ulianskiene - Individuali peržiūra" guid="{015A5EC3-FF5C-419A-B296-8DFBD66837C3}" mergeInterval="0" personalView="1" maximized="1" xWindow="-8" yWindow="-8" windowWidth="1936" windowHeight="1056" activeSheetId="1"/>
    <customWorkbookView name="Svetlana Jerpyliova - Individuali peržiūra" guid="{5F68112C-8F04-4665-953D-DD0EA89D32A8}" autoUpdate="1" mergeInterval="15" changesSavedWin="1" personalView="1" xWindow="310" yWindow="70" windowWidth="1502" windowHeight="970" activeSheetId="1"/>
    <customWorkbookView name="Indrė Butenienė - Individuali peržiūra" guid="{5E12961D-9227-4AD9-A7B3-C15D7092E9FD}" mergeInterval="0" personalView="1" maximized="1" xWindow="-9" yWindow="-9" windowWidth="1938" windowHeight="1038" activeSheetId="1"/>
    <customWorkbookView name="Sarune Drobuzaite - Personal View" guid="{1656619A-DF76-410B-8E40-7121D28251DE}" mergeInterval="0" personalView="1" maximized="1" xWindow="-9" yWindow="-9" windowWidth="1938" windowHeight="1038" activeSheetId="1"/>
    <customWorkbookView name="user - Individuali peržiūra" guid="{80160BAF-9468-40D4-8FD7-187B1FF513E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  <c r="C69" i="1" l="1"/>
  <c r="C67" i="1"/>
  <c r="C65" i="1" s="1"/>
  <c r="C71" i="1"/>
  <c r="F57" i="1" l="1"/>
  <c r="D69" i="1" l="1"/>
  <c r="E69" i="1"/>
  <c r="E12" i="1"/>
  <c r="D12" i="1"/>
  <c r="F55" i="1"/>
  <c r="E72" i="1"/>
  <c r="E71" i="1"/>
  <c r="E67" i="1"/>
  <c r="D72" i="1"/>
  <c r="D65" i="1" s="1"/>
  <c r="E55" i="1"/>
  <c r="D71" i="1"/>
  <c r="D67" i="1"/>
  <c r="F56" i="1"/>
  <c r="E65" i="1" l="1"/>
  <c r="E7" i="1"/>
  <c r="F7" i="1"/>
  <c r="D7" i="1"/>
  <c r="F12" i="1"/>
  <c r="E17" i="1"/>
  <c r="F17" i="1"/>
  <c r="D17" i="1"/>
  <c r="E24" i="1"/>
  <c r="F24" i="1"/>
  <c r="D24" i="1"/>
  <c r="E29" i="1" l="1"/>
  <c r="F29" i="1"/>
  <c r="D29" i="1"/>
  <c r="E35" i="1"/>
  <c r="F35" i="1"/>
  <c r="D35" i="1"/>
  <c r="E42" i="1"/>
  <c r="F42" i="1"/>
  <c r="D42" i="1"/>
  <c r="E49" i="1"/>
  <c r="F49" i="1"/>
  <c r="D49" i="1"/>
  <c r="D55" i="1" l="1"/>
  <c r="E57" i="1" s="1"/>
</calcChain>
</file>

<file path=xl/sharedStrings.xml><?xml version="1.0" encoding="utf-8"?>
<sst xmlns="http://schemas.openxmlformats.org/spreadsheetml/2006/main" count="100" uniqueCount="54">
  <si>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</si>
  <si>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</si>
  <si>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</si>
  <si>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</si>
  <si>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</si>
  <si>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</si>
  <si>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</si>
  <si>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</si>
  <si>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</si>
  <si>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</si>
  <si>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</si>
  <si>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</si>
  <si>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</si>
  <si>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</si>
  <si>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</si>
  <si>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</si>
  <si>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</si>
  <si>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</si>
  <si>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 xml:space="preserve">IŠ VISO programai finansuoti pagal finansavimo šaltinius (1 ir 2 punktai) </t>
  </si>
  <si>
    <t>3 lentelė. Panevėžio rajono savivaldybės 2024–2026 metų 007 Aplinkos apsaugos programos uždaviniai, priemonės, asignavimai ir kitos lėšos (tūkst. eurų)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</si>
  <si>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</si>
  <si>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</si>
  <si>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</si>
  <si>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</si>
  <si>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</si>
  <si>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</si>
  <si>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</si>
  <si>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007-01-01 (T)*</t>
  </si>
  <si>
    <t>007-01-01-01 (TVP)***</t>
  </si>
  <si>
    <t>007-01-01-02 (TVP)</t>
  </si>
  <si>
    <t>007-01-02 (T)*</t>
  </si>
  <si>
    <t>007-01-02-01 (TVP)</t>
  </si>
  <si>
    <t>007-01-02-02 (TVP)</t>
  </si>
  <si>
    <t>007-01-03 (P)*</t>
  </si>
  <si>
    <t>007-01-03-01                            (PVP, RPP)</t>
  </si>
  <si>
    <t>007-01-03-02                          (PVP, RPP)</t>
  </si>
  <si>
    <t>007-01-03-03                            (PVP, RPP)</t>
  </si>
  <si>
    <t>007-01-01-03 (TVP)</t>
  </si>
  <si>
    <t>2.5.1.2</t>
  </si>
  <si>
    <t>2.5.1.1</t>
  </si>
  <si>
    <t>Priemonė: Projekto 02-001-06-11-02 (RE) „Panevėžio r. savivaldybės oro monitoringo sistemų modernizavimas“ įgyvendinimas</t>
  </si>
  <si>
    <t xml:space="preserve">Uždavinys: Užtikrinti sklandų atliekų tvarkymo sistemos veikimą </t>
  </si>
  <si>
    <t xml:space="preserve">Priemonė: Komunalinių atliekų surinkimo sistemos integravimas į regioninę sistemą bei atliekų rūšiavimo skatinimas </t>
  </si>
  <si>
    <t xml:space="preserve">Priemonė: Komunalinių atliekų surinkimas (iš savivaldybės valdomų pastatų) </t>
  </si>
  <si>
    <t>Priemonė: Panevėžio rajono namų ūkiuose susidariusių asbesto atliekų tvarkymas</t>
  </si>
  <si>
    <t xml:space="preserve">Uždavinys: Vykdyti priemones, numatytas Savivaldybių aplinkos apsaugos rėmimo specialiosios programos  įstatyme </t>
  </si>
  <si>
    <t xml:space="preserve">Priemonė: Aplinkos kokybės gerinimo ir apsaugos, atliekų tvarkymo infrastruktūros, plėtros, atliekų, kurių turėtojo nustatyti neįmanoma priemonių, aplinkos monitoringo, prevencinių, aplinkos atkūrimo priemonių įgyvendinimas  </t>
  </si>
  <si>
    <t xml:space="preserve">Priemonė: Sklypų, kuriuose medžioklė nėra uždrausta, savininkų, valdytojų ir naudotojų įgyvendinamos žalos miškui prevencijos priemonės, kartografinės ir kitos medžiagos, reikalingos pagal Medžioklės įstatymą </t>
  </si>
  <si>
    <t xml:space="preserve">Uždavinys: Investuoti į priemones, gerinančias aplinkos kokybę </t>
  </si>
  <si>
    <t xml:space="preserve">Priemonė: Projekto 02-001-06-10-01 (RE) „Komunalinių atliekų rūšiuojamojo atliekų surinkimo pajėgumo plėtra Panevėžio r.“ įgyvendinimas </t>
  </si>
  <si>
    <t>Priemonė: Projekto 02-001-06-10-01 (RE) „Atliekų prevencijos ir tinkamo tvarkymo namų ūkiuose skatinimas Panevėžio r.“  įgyvendinimas</t>
  </si>
  <si>
    <t>Metai</t>
  </si>
  <si>
    <t xml:space="preserve">Pajamų įmokos ir kitos pajamos </t>
  </si>
  <si>
    <t>Skolintos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</si>
</sst>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/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4" Type="http://schemas.openxmlformats.org/officeDocument/2006/relationships/revisionLog" Target="revisionLog7.xml"/><Relationship Id="rId33" Type="http://schemas.openxmlformats.org/officeDocument/2006/relationships/revisionLog" Target="revisionLog6.xml"/><Relationship Id="rId32" Type="http://schemas.openxmlformats.org/officeDocument/2006/relationships/revisionLog" Target="revisionLog5.xml"/><Relationship Id="rId36" Type="http://schemas.openxmlformats.org/officeDocument/2006/relationships/revisionLog" Target="revisionLog9.xml"/><Relationship Id="rId31" Type="http://schemas.openxmlformats.org/officeDocument/2006/relationships/revisionLog" Target="revisionLog4.xml"/><Relationship Id="rId35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1E464C0-EEDF-4BF4-BE97-9E5AE2D241D6}" diskRevisions="1" revisionId="157" version="2" preserveHistory="15">
  <header guid="{7FBA64FA-B790-428B-90A6-8195D20EDDE1}" dateTime="2024-11-29T15:10:50" maxSheetId="3" userName="user" r:id="rId31" minRId="146" maxRId="154">
    <sheetIdMap count="2">
      <sheetId val="1"/>
      <sheetId val="2"/>
    </sheetIdMap>
  </header>
  <header guid="{8107F3FC-90DA-4FD6-956A-74F937EFB7D0}" dateTime="2024-11-29T15:11:49" maxSheetId="3" userName="user" r:id="rId32" minRId="155" maxRId="156">
    <sheetIdMap count="2">
      <sheetId val="1"/>
      <sheetId val="2"/>
    </sheetIdMap>
  </header>
  <header guid="{4E10756E-EC17-4787-AE32-384F8372BFC8}" dateTime="2024-11-30T09:39:12" maxSheetId="3" userName="user" r:id="rId33">
    <sheetIdMap count="2">
      <sheetId val="1"/>
      <sheetId val="2"/>
    </sheetIdMap>
  </header>
  <header guid="{85AAF484-7BE9-452F-9CE6-ECE02863C39B}" dateTime="2024-11-30T10:35:20" maxSheetId="3" userName="user" r:id="rId34">
    <sheetIdMap count="2">
      <sheetId val="1"/>
      <sheetId val="2"/>
    </sheetIdMap>
  </header>
  <header guid="{78CEF57C-1754-4C52-B4EF-109F06F9E8E3}" dateTime="2024-11-30T10:50:02" maxSheetId="3" userName="user" r:id="rId35" minRId="157">
    <sheetIdMap count="2">
      <sheetId val="1"/>
      <sheetId val="2"/>
    </sheetIdMap>
  </header>
  <header guid="{B1E464C0-EEDF-4BF4-BE97-9E5AE2D241D6}" dateTime="2024-12-02T08:40:01" maxSheetId="3" userName="Irena Stankeviciene" r:id="rId36">
    <sheetIdMap count="2">
      <sheetId val="1"/>
      <sheetId val="2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6" sId="1" numFmtId="4">
    <oc r="D9">
      <v>1400</v>
    </oc>
    <nc r="D9">
      <v>1580</v>
    </nc>
  </rcc>
  <rcc rId="147" sId="1" numFmtId="4">
    <oc r="D14">
      <v>5.5</v>
    </oc>
    <nc r="D14">
      <v>8.5</v>
    </nc>
  </rcc>
  <rrc rId="148" sId="1" ref="A20:XFD20" action="insertRow"/>
  <rcc rId="149" sId="1">
    <nc r="C20" t="inlineStr">
      <is>
        <t>Lietuvos Respublikos valstybės biudžeto dotacijos</t>
      </is>
    </nc>
  </rcc>
  <rcc rId="150" sId="1" numFmtId="4">
    <nc r="D19">
      <v>76</v>
    </nc>
  </rcc>
  <rcc rId="151" sId="1" numFmtId="4">
    <nc r="D20">
      <v>50</v>
    </nc>
  </rcc>
  <rcc rId="152" sId="1" numFmtId="4">
    <oc r="D26">
      <v>157.6</v>
    </oc>
    <nc r="D26">
      <v>124.6</v>
    </nc>
  </rcc>
  <rcc rId="153" sId="1" numFmtId="4">
    <oc r="D27">
      <v>282.89999999999998</v>
    </oc>
    <nc r="D27">
      <v>284.2</v>
    </nc>
  </rcc>
  <rcc rId="154" sId="1" numFmtId="4">
    <oc r="D57">
      <v>701.1</v>
    </oc>
    <nc r="D57">
      <v>423.8</v>
    </nc>
  </rcc>
  <rcv guid="{80160BAF-9468-40D4-8FD7-187B1FF513EA}" action="delete"/>
  <rcv guid="{80160BAF-9468-40D4-8FD7-187B1FF513EA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5" sId="1">
    <nc r="C71">
      <f>SUM(D20)</f>
    </nc>
  </rcc>
  <rcc rId="156" sId="1">
    <oc r="C67">
      <f>+D9+D14+D26+D31</f>
    </oc>
    <nc r="C67">
      <f>+D9+D14+D26+D31+D19</f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0160BAF-9468-40D4-8FD7-187B1FF513EA}" action="delete"/>
  <rcv guid="{80160BAF-9468-40D4-8FD7-187B1FF513EA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0160BAF-9468-40D4-8FD7-187B1FF513EA}" action="delete"/>
  <rcv guid="{80160BAF-9468-40D4-8FD7-187B1FF513EA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7" sId="1" numFmtId="4">
    <oc r="D57">
      <v>423.8</v>
    </oc>
    <nc r="D57">
      <v>978.4</v>
    </nc>
  </rcc>
  <rcv guid="{80160BAF-9468-40D4-8FD7-187B1FF513EA}" action="delete"/>
  <rcv guid="{80160BAF-9468-40D4-8FD7-187B1FF513EA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D6AF9AB-9465-441A-90CE-3B8B81A63E84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72"/>
  <sheetViews>
    <sheetView tabSelected="1" topLeftCell="B38" zoomScaleNormal="100" workbookViewId="0">
      <selection activeCell="D58" sqref="D58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3" t="s">
        <v>19</v>
      </c>
      <c r="C2" s="63"/>
      <c r="D2" s="63"/>
      <c r="E2" s="63"/>
      <c r="F2" s="63"/>
      <c r="G2" s="63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1.15" customHeight="1" x14ac:dyDescent="0.2">
      <c r="B5" s="11" t="s">
        <v>27</v>
      </c>
      <c r="C5" s="11" t="s">
        <v>41</v>
      </c>
      <c r="D5" s="12"/>
      <c r="E5" s="12"/>
      <c r="F5" s="12"/>
      <c r="G5" s="43"/>
    </row>
    <row r="6" spans="2:7" ht="43.5" customHeight="1" x14ac:dyDescent="0.2">
      <c r="B6" s="13" t="s">
        <v>28</v>
      </c>
      <c r="C6" s="14" t="s">
        <v>42</v>
      </c>
      <c r="D6" s="26"/>
      <c r="E6" s="26"/>
      <c r="F6" s="26"/>
      <c r="G6" s="44" t="s">
        <v>38</v>
      </c>
    </row>
    <row r="7" spans="2:7" ht="17.25" customHeight="1" x14ac:dyDescent="0.2">
      <c r="B7" s="28"/>
      <c r="C7" s="27" t="s">
        <v>3</v>
      </c>
      <c r="D7" s="29">
        <f>SUM(D9:D10)</f>
        <v>1645.8</v>
      </c>
      <c r="E7" s="29">
        <f t="shared" ref="E7:F7" si="0">SUM(E9:E10)</f>
        <v>1497.2</v>
      </c>
      <c r="F7" s="29">
        <f t="shared" si="0"/>
        <v>1493.3</v>
      </c>
      <c r="G7" s="45"/>
    </row>
    <row r="8" spans="2:7" ht="17.25" customHeight="1" x14ac:dyDescent="0.2">
      <c r="B8" s="30"/>
      <c r="C8" s="32" t="s">
        <v>4</v>
      </c>
      <c r="D8" s="33"/>
      <c r="E8" s="33"/>
      <c r="F8" s="33"/>
      <c r="G8" s="46"/>
    </row>
    <row r="9" spans="2:7" ht="27.75" customHeight="1" x14ac:dyDescent="0.2">
      <c r="B9" s="30"/>
      <c r="C9" s="15" t="s">
        <v>11</v>
      </c>
      <c r="D9" s="6">
        <v>1580</v>
      </c>
      <c r="E9" s="6">
        <v>1452.2</v>
      </c>
      <c r="F9" s="6">
        <v>1453.3</v>
      </c>
      <c r="G9" s="47"/>
    </row>
    <row r="10" spans="2:7" ht="16.5" customHeight="1" x14ac:dyDescent="0.2">
      <c r="B10" s="31"/>
      <c r="C10" s="15" t="s">
        <v>10</v>
      </c>
      <c r="D10" s="6">
        <v>65.8</v>
      </c>
      <c r="E10" s="6">
        <v>45</v>
      </c>
      <c r="F10" s="6">
        <v>40</v>
      </c>
      <c r="G10" s="47"/>
    </row>
    <row r="11" spans="2:7" ht="30" customHeight="1" x14ac:dyDescent="0.2">
      <c r="B11" s="13" t="s">
        <v>29</v>
      </c>
      <c r="C11" s="14" t="s">
        <v>43</v>
      </c>
      <c r="D11" s="26"/>
      <c r="E11" s="26"/>
      <c r="F11" s="26"/>
      <c r="G11" s="44" t="s">
        <v>38</v>
      </c>
    </row>
    <row r="12" spans="2:7" ht="17.25" customHeight="1" x14ac:dyDescent="0.2">
      <c r="B12" s="38"/>
      <c r="C12" s="27" t="s">
        <v>3</v>
      </c>
      <c r="D12" s="29">
        <f>SUM(D14:D15)</f>
        <v>9</v>
      </c>
      <c r="E12" s="29">
        <f>SUM(E14:E15)</f>
        <v>9.6999999999999993</v>
      </c>
      <c r="F12" s="29">
        <f t="shared" ref="F12" si="1">SUM(F14:F15)</f>
        <v>9.8000000000000007</v>
      </c>
      <c r="G12" s="45"/>
    </row>
    <row r="13" spans="2:7" ht="17.25" customHeight="1" x14ac:dyDescent="0.2">
      <c r="B13" s="40"/>
      <c r="C13" s="37" t="s">
        <v>4</v>
      </c>
      <c r="D13" s="33"/>
      <c r="E13" s="33"/>
      <c r="F13" s="33"/>
      <c r="G13" s="46"/>
    </row>
    <row r="14" spans="2:7" ht="27.75" customHeight="1" x14ac:dyDescent="0.2">
      <c r="B14" s="30"/>
      <c r="C14" s="36" t="s">
        <v>11</v>
      </c>
      <c r="D14" s="6">
        <v>8.5</v>
      </c>
      <c r="E14" s="6">
        <v>9.6999999999999993</v>
      </c>
      <c r="F14" s="6">
        <v>9.8000000000000007</v>
      </c>
      <c r="G14" s="47"/>
    </row>
    <row r="15" spans="2:7" ht="16.5" customHeight="1" x14ac:dyDescent="0.2">
      <c r="B15" s="42"/>
      <c r="C15" s="36" t="s">
        <v>10</v>
      </c>
      <c r="D15" s="6">
        <v>0.5</v>
      </c>
      <c r="E15" s="6"/>
      <c r="F15" s="6"/>
      <c r="G15" s="47"/>
    </row>
    <row r="16" spans="2:7" ht="33.6" customHeight="1" x14ac:dyDescent="0.2">
      <c r="B16" s="13" t="s">
        <v>37</v>
      </c>
      <c r="C16" s="14" t="s">
        <v>44</v>
      </c>
      <c r="D16" s="26"/>
      <c r="E16" s="26"/>
      <c r="F16" s="26"/>
      <c r="G16" s="44" t="s">
        <v>38</v>
      </c>
    </row>
    <row r="17" spans="2:7" ht="16.5" customHeight="1" x14ac:dyDescent="0.2">
      <c r="B17" s="38"/>
      <c r="C17" s="27" t="s">
        <v>3</v>
      </c>
      <c r="D17" s="29">
        <f>SUM(D19:D21)</f>
        <v>180.9</v>
      </c>
      <c r="E17" s="29">
        <f t="shared" ref="E17:F17" si="2">SUM(E19:E21)</f>
        <v>0</v>
      </c>
      <c r="F17" s="29">
        <f t="shared" si="2"/>
        <v>0</v>
      </c>
      <c r="G17" s="45"/>
    </row>
    <row r="18" spans="2:7" ht="16.5" customHeight="1" x14ac:dyDescent="0.2">
      <c r="B18" s="40"/>
      <c r="C18" s="37" t="s">
        <v>4</v>
      </c>
      <c r="D18" s="33"/>
      <c r="E18" s="33"/>
      <c r="F18" s="33"/>
      <c r="G18" s="46"/>
    </row>
    <row r="19" spans="2:7" ht="28.15" customHeight="1" x14ac:dyDescent="0.2">
      <c r="B19" s="30"/>
      <c r="C19" s="36" t="s">
        <v>11</v>
      </c>
      <c r="D19" s="6">
        <v>76</v>
      </c>
      <c r="E19" s="6"/>
      <c r="F19" s="6"/>
      <c r="G19" s="47"/>
    </row>
    <row r="20" spans="2:7" ht="18" customHeight="1" x14ac:dyDescent="0.2">
      <c r="B20" s="30"/>
      <c r="C20" s="36" t="s">
        <v>14</v>
      </c>
      <c r="D20" s="6">
        <v>50</v>
      </c>
      <c r="E20" s="6"/>
      <c r="F20" s="6"/>
      <c r="G20" s="47"/>
    </row>
    <row r="21" spans="2:7" ht="16.5" customHeight="1" x14ac:dyDescent="0.2">
      <c r="B21" s="42"/>
      <c r="C21" s="36" t="s">
        <v>10</v>
      </c>
      <c r="D21" s="6">
        <v>54.9</v>
      </c>
      <c r="E21" s="6"/>
      <c r="F21" s="6"/>
      <c r="G21" s="47"/>
    </row>
    <row r="22" spans="2:7" ht="41.45" customHeight="1" x14ac:dyDescent="0.2">
      <c r="B22" s="11" t="s">
        <v>30</v>
      </c>
      <c r="C22" s="11" t="s">
        <v>45</v>
      </c>
      <c r="D22" s="12"/>
      <c r="E22" s="12"/>
      <c r="F22" s="12"/>
      <c r="G22" s="43"/>
    </row>
    <row r="23" spans="2:7" ht="69" customHeight="1" x14ac:dyDescent="0.2">
      <c r="B23" s="39" t="s">
        <v>31</v>
      </c>
      <c r="C23" s="14" t="s">
        <v>46</v>
      </c>
      <c r="D23" s="22"/>
      <c r="E23" s="22"/>
      <c r="F23" s="22"/>
      <c r="G23" s="44" t="s">
        <v>39</v>
      </c>
    </row>
    <row r="24" spans="2:7" ht="16.149999999999999" customHeight="1" x14ac:dyDescent="0.2">
      <c r="B24" s="16"/>
      <c r="C24" s="17" t="s">
        <v>3</v>
      </c>
      <c r="D24" s="7">
        <f>SUM(D26:D27)</f>
        <v>408.79999999999995</v>
      </c>
      <c r="E24" s="7">
        <f t="shared" ref="E24:F24" si="3">SUM(E26:E27)</f>
        <v>413.5</v>
      </c>
      <c r="F24" s="7">
        <f t="shared" si="3"/>
        <v>420.2</v>
      </c>
      <c r="G24" s="48"/>
    </row>
    <row r="25" spans="2:7" ht="16.149999999999999" customHeight="1" x14ac:dyDescent="0.2">
      <c r="B25" s="66"/>
      <c r="C25" s="37" t="s">
        <v>4</v>
      </c>
      <c r="D25" s="6"/>
      <c r="E25" s="6"/>
      <c r="F25" s="6"/>
      <c r="G25" s="49"/>
    </row>
    <row r="26" spans="2:7" ht="27" customHeight="1" x14ac:dyDescent="0.2">
      <c r="B26" s="67"/>
      <c r="C26" s="36" t="s">
        <v>11</v>
      </c>
      <c r="D26" s="21">
        <v>124.6</v>
      </c>
      <c r="E26" s="21">
        <v>163.5</v>
      </c>
      <c r="F26" s="21">
        <v>165.2</v>
      </c>
      <c r="G26" s="50"/>
    </row>
    <row r="27" spans="2:7" ht="16.149999999999999" customHeight="1" x14ac:dyDescent="0.2">
      <c r="B27" s="68"/>
      <c r="C27" s="36" t="s">
        <v>10</v>
      </c>
      <c r="D27" s="21">
        <v>284.2</v>
      </c>
      <c r="E27" s="21">
        <v>250</v>
      </c>
      <c r="F27" s="21">
        <v>255</v>
      </c>
      <c r="G27" s="50"/>
    </row>
    <row r="28" spans="2:7" ht="55.5" customHeight="1" x14ac:dyDescent="0.2">
      <c r="B28" s="39" t="s">
        <v>32</v>
      </c>
      <c r="C28" s="14" t="s">
        <v>47</v>
      </c>
      <c r="D28" s="22"/>
      <c r="E28" s="22"/>
      <c r="F28" s="22"/>
      <c r="G28" s="44" t="s">
        <v>39</v>
      </c>
    </row>
    <row r="29" spans="2:7" ht="16.149999999999999" customHeight="1" x14ac:dyDescent="0.2">
      <c r="B29" s="16"/>
      <c r="C29" s="17" t="s">
        <v>3</v>
      </c>
      <c r="D29" s="7">
        <f>SUM(D31:D32)</f>
        <v>226.8</v>
      </c>
      <c r="E29" s="7">
        <f t="shared" ref="E29:F29" si="4">SUM(E31:E32)</f>
        <v>250.8</v>
      </c>
      <c r="F29" s="7">
        <f t="shared" si="4"/>
        <v>274.8</v>
      </c>
      <c r="G29" s="48"/>
    </row>
    <row r="30" spans="2:7" ht="16.149999999999999" customHeight="1" x14ac:dyDescent="0.2">
      <c r="B30" s="66"/>
      <c r="C30" s="37" t="s">
        <v>4</v>
      </c>
      <c r="D30" s="6"/>
      <c r="E30" s="6"/>
      <c r="F30" s="6"/>
      <c r="G30" s="49"/>
    </row>
    <row r="31" spans="2:7" ht="27" customHeight="1" x14ac:dyDescent="0.2">
      <c r="B31" s="67"/>
      <c r="C31" s="36" t="s">
        <v>11</v>
      </c>
      <c r="D31" s="21">
        <v>50</v>
      </c>
      <c r="E31" s="21">
        <v>50</v>
      </c>
      <c r="F31" s="21">
        <v>50</v>
      </c>
      <c r="G31" s="50"/>
    </row>
    <row r="32" spans="2:7" ht="16.149999999999999" customHeight="1" x14ac:dyDescent="0.2">
      <c r="B32" s="68"/>
      <c r="C32" s="36" t="s">
        <v>10</v>
      </c>
      <c r="D32" s="21">
        <v>176.8</v>
      </c>
      <c r="E32" s="21">
        <v>200.8</v>
      </c>
      <c r="F32" s="21">
        <v>224.8</v>
      </c>
      <c r="G32" s="50"/>
    </row>
    <row r="33" spans="2:7" ht="30.6" customHeight="1" x14ac:dyDescent="0.2">
      <c r="B33" s="11" t="s">
        <v>33</v>
      </c>
      <c r="C33" s="11" t="s">
        <v>48</v>
      </c>
      <c r="D33" s="12"/>
      <c r="E33" s="12"/>
      <c r="F33" s="12"/>
      <c r="G33" s="43"/>
    </row>
    <row r="34" spans="2:7" ht="44.25" customHeight="1" x14ac:dyDescent="0.2">
      <c r="B34" s="39" t="s">
        <v>34</v>
      </c>
      <c r="C34" s="14" t="s">
        <v>49</v>
      </c>
      <c r="D34" s="22"/>
      <c r="E34" s="22"/>
      <c r="F34" s="22"/>
      <c r="G34" s="44" t="s">
        <v>39</v>
      </c>
    </row>
    <row r="35" spans="2:7" ht="19.5" customHeight="1" x14ac:dyDescent="0.2">
      <c r="B35" s="16"/>
      <c r="C35" s="17" t="s">
        <v>3</v>
      </c>
      <c r="D35" s="7">
        <f>SUM(D37:D40)</f>
        <v>0</v>
      </c>
      <c r="E35" s="7">
        <f t="shared" ref="E35:F35" si="5">SUM(E37:E40)</f>
        <v>20</v>
      </c>
      <c r="F35" s="7">
        <f t="shared" si="5"/>
        <v>30</v>
      </c>
      <c r="G35" s="48"/>
    </row>
    <row r="36" spans="2:7" ht="19.5" customHeight="1" x14ac:dyDescent="0.2">
      <c r="B36" s="66"/>
      <c r="C36" s="37" t="s">
        <v>4</v>
      </c>
      <c r="D36" s="6"/>
      <c r="E36" s="6"/>
      <c r="F36" s="6"/>
      <c r="G36" s="49"/>
    </row>
    <row r="37" spans="2:7" ht="29.25" customHeight="1" x14ac:dyDescent="0.2">
      <c r="B37" s="67"/>
      <c r="C37" s="36" t="s">
        <v>11</v>
      </c>
      <c r="D37" s="21"/>
      <c r="E37" s="21"/>
      <c r="F37" s="21"/>
      <c r="G37" s="50"/>
    </row>
    <row r="38" spans="2:7" ht="20.25" customHeight="1" x14ac:dyDescent="0.2">
      <c r="B38" s="67"/>
      <c r="C38" s="36" t="s">
        <v>14</v>
      </c>
      <c r="D38" s="21"/>
      <c r="E38" s="21">
        <v>20</v>
      </c>
      <c r="F38" s="21">
        <v>30</v>
      </c>
      <c r="G38" s="50"/>
    </row>
    <row r="39" spans="2:7" ht="31.15" customHeight="1" x14ac:dyDescent="0.2">
      <c r="B39" s="67"/>
      <c r="C39" s="36" t="s">
        <v>15</v>
      </c>
      <c r="D39" s="21"/>
      <c r="E39" s="53"/>
      <c r="F39" s="21"/>
      <c r="G39" s="50"/>
    </row>
    <row r="40" spans="2:7" ht="16.899999999999999" customHeight="1" x14ac:dyDescent="0.2">
      <c r="B40" s="68"/>
      <c r="C40" s="36" t="s">
        <v>10</v>
      </c>
      <c r="D40" s="21"/>
      <c r="E40" s="21"/>
      <c r="F40" s="21"/>
      <c r="G40" s="50"/>
    </row>
    <row r="41" spans="2:7" ht="42" customHeight="1" x14ac:dyDescent="0.2">
      <c r="B41" s="39" t="s">
        <v>35</v>
      </c>
      <c r="C41" s="14" t="s">
        <v>50</v>
      </c>
      <c r="D41" s="22"/>
      <c r="E41" s="22"/>
      <c r="F41" s="22"/>
      <c r="G41" s="44" t="s">
        <v>39</v>
      </c>
    </row>
    <row r="42" spans="2:7" ht="18" customHeight="1" x14ac:dyDescent="0.2">
      <c r="B42" s="16"/>
      <c r="C42" s="17" t="s">
        <v>3</v>
      </c>
      <c r="D42" s="7">
        <f>SUM(D44:D47)</f>
        <v>0</v>
      </c>
      <c r="E42" s="7">
        <f t="shared" ref="E42:F42" si="6">SUM(E44:E47)</f>
        <v>1</v>
      </c>
      <c r="F42" s="7">
        <f t="shared" si="6"/>
        <v>2</v>
      </c>
      <c r="G42" s="48"/>
    </row>
    <row r="43" spans="2:7" ht="18" customHeight="1" x14ac:dyDescent="0.2">
      <c r="B43" s="66"/>
      <c r="C43" s="37" t="s">
        <v>4</v>
      </c>
      <c r="D43" s="6"/>
      <c r="E43" s="6"/>
      <c r="F43" s="6"/>
      <c r="G43" s="49"/>
    </row>
    <row r="44" spans="2:7" ht="34.9" customHeight="1" x14ac:dyDescent="0.2">
      <c r="B44" s="67"/>
      <c r="C44" s="36" t="s">
        <v>11</v>
      </c>
      <c r="D44" s="21"/>
      <c r="E44" s="21"/>
      <c r="F44" s="21"/>
      <c r="G44" s="50"/>
    </row>
    <row r="45" spans="2:7" ht="16.5" customHeight="1" x14ac:dyDescent="0.2">
      <c r="B45" s="67"/>
      <c r="C45" s="36" t="s">
        <v>14</v>
      </c>
      <c r="D45" s="21"/>
      <c r="E45" s="21">
        <v>1</v>
      </c>
      <c r="F45" s="21">
        <v>2</v>
      </c>
      <c r="G45" s="50"/>
    </row>
    <row r="46" spans="2:7" ht="28.5" customHeight="1" x14ac:dyDescent="0.2">
      <c r="B46" s="67"/>
      <c r="C46" s="36" t="s">
        <v>15</v>
      </c>
      <c r="D46" s="21"/>
      <c r="E46" s="21"/>
      <c r="F46" s="21"/>
      <c r="G46" s="50"/>
    </row>
    <row r="47" spans="2:7" ht="18" customHeight="1" x14ac:dyDescent="0.2">
      <c r="B47" s="68"/>
      <c r="C47" s="36" t="s">
        <v>10</v>
      </c>
      <c r="D47" s="21"/>
      <c r="E47" s="21"/>
      <c r="F47" s="21"/>
      <c r="G47" s="50"/>
    </row>
    <row r="48" spans="2:7" ht="42" customHeight="1" x14ac:dyDescent="0.2">
      <c r="B48" s="39" t="s">
        <v>36</v>
      </c>
      <c r="C48" s="14" t="s">
        <v>40</v>
      </c>
      <c r="D48" s="22"/>
      <c r="E48" s="22"/>
      <c r="F48" s="22"/>
      <c r="G48" s="44" t="s">
        <v>39</v>
      </c>
    </row>
    <row r="49" spans="2:9" ht="18" customHeight="1" x14ac:dyDescent="0.2">
      <c r="B49" s="16"/>
      <c r="C49" s="17" t="s">
        <v>3</v>
      </c>
      <c r="D49" s="7">
        <f>SUM(D51:D54)</f>
        <v>0</v>
      </c>
      <c r="E49" s="7">
        <f t="shared" ref="E49:F49" si="7">SUM(E51:E54)</f>
        <v>110</v>
      </c>
      <c r="F49" s="7">
        <f t="shared" si="7"/>
        <v>125</v>
      </c>
      <c r="G49" s="48"/>
    </row>
    <row r="50" spans="2:9" ht="18" customHeight="1" x14ac:dyDescent="0.2">
      <c r="B50" s="66"/>
      <c r="C50" s="37" t="s">
        <v>4</v>
      </c>
      <c r="D50" s="6"/>
      <c r="E50" s="6"/>
      <c r="F50" s="6"/>
      <c r="G50" s="49"/>
    </row>
    <row r="51" spans="2:9" ht="30" customHeight="1" x14ac:dyDescent="0.2">
      <c r="B51" s="67"/>
      <c r="C51" s="36" t="s">
        <v>11</v>
      </c>
      <c r="D51" s="21"/>
      <c r="E51" s="21">
        <v>10</v>
      </c>
      <c r="F51" s="21">
        <v>25</v>
      </c>
      <c r="G51" s="50"/>
    </row>
    <row r="52" spans="2:9" ht="18.75" customHeight="1" x14ac:dyDescent="0.2">
      <c r="B52" s="67"/>
      <c r="C52" s="36" t="s">
        <v>14</v>
      </c>
      <c r="D52" s="21"/>
      <c r="E52" s="21"/>
      <c r="F52" s="21"/>
      <c r="G52" s="50"/>
    </row>
    <row r="53" spans="2:9" ht="27" customHeight="1" x14ac:dyDescent="0.2">
      <c r="B53" s="67"/>
      <c r="C53" s="36" t="s">
        <v>15</v>
      </c>
      <c r="D53" s="21"/>
      <c r="E53" s="21">
        <v>100</v>
      </c>
      <c r="F53" s="21">
        <v>100</v>
      </c>
      <c r="G53" s="50"/>
    </row>
    <row r="54" spans="2:9" ht="18" customHeight="1" x14ac:dyDescent="0.2">
      <c r="B54" s="68"/>
      <c r="C54" s="36" t="s">
        <v>10</v>
      </c>
      <c r="D54" s="21"/>
      <c r="E54" s="21"/>
      <c r="F54" s="21"/>
      <c r="G54" s="50"/>
    </row>
    <row r="55" spans="2:9" ht="26.25" customHeight="1" x14ac:dyDescent="0.2">
      <c r="B55" s="25"/>
      <c r="C55" s="34" t="s">
        <v>18</v>
      </c>
      <c r="D55" s="35">
        <f>+D29+D24+D12+D7+D35+D42+D49+D17</f>
        <v>2471.2999999999997</v>
      </c>
      <c r="E55" s="35">
        <f>+E29+E24+E12+E7+E35+E42+E49</f>
        <v>2302.1999999999998</v>
      </c>
      <c r="F55" s="35">
        <f>+F29+F24+F35+F42+F49+F12+F7</f>
        <v>2355.1</v>
      </c>
      <c r="G55" s="51"/>
    </row>
    <row r="56" spans="2:9" ht="15.75" customHeight="1" x14ac:dyDescent="0.2">
      <c r="B56" s="19"/>
      <c r="C56" s="18" t="s">
        <v>5</v>
      </c>
      <c r="D56" s="5"/>
      <c r="E56" s="5">
        <f>+E53+E51+E45+E38</f>
        <v>131</v>
      </c>
      <c r="F56" s="5">
        <f>+F53+F51+F45+F38</f>
        <v>157</v>
      </c>
      <c r="G56" s="52"/>
    </row>
    <row r="57" spans="2:9" ht="31.5" customHeight="1" x14ac:dyDescent="0.2">
      <c r="B57" s="19"/>
      <c r="C57" s="18" t="s">
        <v>6</v>
      </c>
      <c r="D57" s="5">
        <v>978.4</v>
      </c>
      <c r="E57" s="5">
        <f>+E55-D55</f>
        <v>-169.09999999999991</v>
      </c>
      <c r="F57" s="5">
        <f>+F55-E55</f>
        <v>52.900000000000091</v>
      </c>
      <c r="G57" s="52"/>
    </row>
    <row r="58" spans="2:9" x14ac:dyDescent="0.2">
      <c r="C58" s="4"/>
    </row>
    <row r="59" spans="2:9" ht="13.15" customHeight="1" x14ac:dyDescent="0.2">
      <c r="B59" s="64" t="s">
        <v>12</v>
      </c>
      <c r="C59" s="64"/>
      <c r="D59" s="64"/>
      <c r="E59" s="64"/>
      <c r="F59" s="64"/>
      <c r="G59" s="64"/>
      <c r="H59" s="20"/>
      <c r="I59" s="20"/>
    </row>
    <row r="60" spans="2:9" ht="18" customHeight="1" x14ac:dyDescent="0.2">
      <c r="B60" s="64" t="s">
        <v>13</v>
      </c>
      <c r="C60" s="64"/>
      <c r="D60" s="64"/>
      <c r="E60" s="64"/>
      <c r="F60" s="64"/>
      <c r="G60" s="64"/>
      <c r="H60" s="20"/>
      <c r="I60" s="20"/>
    </row>
    <row r="61" spans="2:9" x14ac:dyDescent="0.2">
      <c r="B61" s="65" t="s">
        <v>17</v>
      </c>
      <c r="C61" s="65"/>
      <c r="D61" s="65"/>
      <c r="E61" s="65"/>
      <c r="F61" s="65"/>
      <c r="G61" s="65"/>
    </row>
    <row r="62" spans="2:9" x14ac:dyDescent="0.2">
      <c r="B62" s="1" t="s">
        <v>16</v>
      </c>
    </row>
    <row r="64" spans="2:9" x14ac:dyDescent="0.2">
      <c r="B64" s="54" t="s">
        <v>51</v>
      </c>
      <c r="C64" s="55">
        <v>2024</v>
      </c>
      <c r="D64" s="55">
        <v>2025</v>
      </c>
      <c r="E64" s="55">
        <v>2026</v>
      </c>
    </row>
    <row r="65" spans="2:5" ht="36" x14ac:dyDescent="0.2">
      <c r="B65" s="56" t="s">
        <v>3</v>
      </c>
      <c r="C65" s="57">
        <f>+C67+C68+C69+C70+C71+C72</f>
        <v>2471.3000000000002</v>
      </c>
      <c r="D65" s="57">
        <f>+D67+D68+D69+D70+D71+D72</f>
        <v>2302.2000000000003</v>
      </c>
      <c r="E65" s="57">
        <f>+E67+E68+E69+E70+E71+E72</f>
        <v>2355.1</v>
      </c>
    </row>
    <row r="66" spans="2:5" x14ac:dyDescent="0.2">
      <c r="B66" s="58" t="s">
        <v>4</v>
      </c>
      <c r="C66" s="59"/>
      <c r="D66" s="59"/>
      <c r="E66" s="59"/>
    </row>
    <row r="67" spans="2:5" ht="41.25" customHeight="1" x14ac:dyDescent="0.2">
      <c r="B67" s="60" t="s">
        <v>11</v>
      </c>
      <c r="C67" s="61">
        <f>+D9+D14+D26+D31+D19</f>
        <v>1839.1</v>
      </c>
      <c r="D67" s="61">
        <f>+E9+E14+E26+E31+E51</f>
        <v>1685.4</v>
      </c>
      <c r="E67" s="61">
        <f>+F9+F14+F26+F31+F51</f>
        <v>1703.3</v>
      </c>
    </row>
    <row r="68" spans="2:5" ht="24" x14ac:dyDescent="0.2">
      <c r="B68" s="60" t="s">
        <v>52</v>
      </c>
      <c r="C68" s="61"/>
      <c r="D68" s="61"/>
      <c r="E68" s="61"/>
    </row>
    <row r="69" spans="2:5" ht="18" customHeight="1" x14ac:dyDescent="0.2">
      <c r="B69" s="60" t="s">
        <v>10</v>
      </c>
      <c r="C69" s="61">
        <f>+D10+D21+D27+D32+D15</f>
        <v>582.20000000000005</v>
      </c>
      <c r="D69" s="61">
        <f t="shared" ref="D69:E69" si="8">+E10+E21+E27+E32+E15</f>
        <v>495.8</v>
      </c>
      <c r="E69" s="61">
        <f t="shared" si="8"/>
        <v>519.79999999999995</v>
      </c>
    </row>
    <row r="70" spans="2:5" x14ac:dyDescent="0.2">
      <c r="B70" s="60" t="s">
        <v>53</v>
      </c>
      <c r="C70" s="61"/>
      <c r="D70" s="61"/>
      <c r="E70" s="61"/>
    </row>
    <row r="71" spans="2:5" ht="36" x14ac:dyDescent="0.2">
      <c r="B71" s="60" t="s">
        <v>14</v>
      </c>
      <c r="C71" s="61">
        <f>SUM(D20)</f>
        <v>50</v>
      </c>
      <c r="D71" s="61">
        <f>+E38+E45</f>
        <v>21</v>
      </c>
      <c r="E71" s="61">
        <f>+F38+F45</f>
        <v>32</v>
      </c>
    </row>
    <row r="72" spans="2:5" ht="36.75" customHeight="1" x14ac:dyDescent="0.2">
      <c r="B72" s="62" t="s">
        <v>15</v>
      </c>
      <c r="C72" s="61"/>
      <c r="D72" s="61">
        <f>+E53+E46+E39</f>
        <v>100</v>
      </c>
      <c r="E72" s="61">
        <f>+F53+F46+F39</f>
        <v>100</v>
      </c>
    </row>
  </sheetData>
  <customSheetViews>
    <customSheetView guid="{5D6AF9AB-9465-441A-90CE-3B8B81A63E84}" fitToPage="1" topLeftCell="B38">
      <selection activeCell="D58" sqref="D58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7F021C91-FE39-495A-83F7-D623C0869603}" showPageBreaks="1" fitToPage="1" topLeftCell="B1">
      <selection activeCell="C48" sqref="C48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015A5EC3-FF5C-419A-B296-8DFBD66837C3}" fitToPage="1" topLeftCell="B16">
      <selection activeCell="C22" sqref="C22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F68112C-8F04-4665-953D-DD0EA89D32A8}" fitToPage="1" topLeftCell="B4">
      <selection activeCell="C16" sqref="C16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5E12961D-9227-4AD9-A7B3-C15D7092E9FD}" fitToPage="1" topLeftCell="B47">
      <selection activeCell="F56" sqref="F56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1656619A-DF76-410B-8E40-7121D28251DE}" fitToPage="1" topLeftCell="B56">
      <selection activeCell="G69" sqref="G69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80160BAF-9468-40D4-8FD7-187B1FF513EA}" fitToPage="1" topLeftCell="B38">
      <selection activeCell="D58" sqref="D58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9">
    <mergeCell ref="B2:G2"/>
    <mergeCell ref="B60:G60"/>
    <mergeCell ref="B61:G61"/>
    <mergeCell ref="B59:G59"/>
    <mergeCell ref="B25:B27"/>
    <mergeCell ref="B30:B32"/>
    <mergeCell ref="B36:B40"/>
    <mergeCell ref="B43:B47"/>
    <mergeCell ref="B50:B54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7" sqref="D7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71.6" customHeight="1" x14ac:dyDescent="0.2">
      <c r="B2" s="3" t="s">
        <v>20</v>
      </c>
    </row>
    <row r="3" spans="2:2" ht="210.6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9.45" customHeight="1" x14ac:dyDescent="0.2">
      <c r="B7" s="2" t="s">
        <v>25</v>
      </c>
    </row>
    <row r="8" spans="2:2" ht="108.75" customHeight="1" x14ac:dyDescent="0.2">
      <c r="B8" s="41" t="s">
        <v>26</v>
      </c>
    </row>
    <row r="9" spans="2:2" x14ac:dyDescent="0.2">
      <c r="B9" s="4"/>
    </row>
  </sheetData>
  <customSheetViews>
    <customSheetView guid="{5D6AF9AB-9465-441A-90CE-3B8B81A63E84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7F021C91-FE39-495A-83F7-D623C0869603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015A5EC3-FF5C-419A-B296-8DFBD66837C3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F68112C-8F04-4665-953D-DD0EA89D32A8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E12961D-9227-4AD9-A7B3-C15D7092E9FD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1656619A-DF76-410B-8E40-7121D28251DE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80160BAF-9468-40D4-8FD7-187B1FF513EA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7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2024-02-10T11:54:02Z</cp:lastPrinted>
  <dcterms:created xsi:type="dcterms:W3CDTF">2023-07-11T10:34:54Z</dcterms:created>
  <dcterms:modified xsi:type="dcterms:W3CDTF">2024-12-02T06:40:01Z</dcterms:modified>
</cp:coreProperties>
</file>