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SVP tikslinimas 12.17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752C4E37-3E84-4F1F-99DD-4A007E62356C}" mergeInterval="0" personalView="1" yWindow="40" windowWidth="1920" windowHeight="1040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8" i="1" l="1"/>
  <c r="E218" i="1"/>
  <c r="C229" i="1" l="1"/>
  <c r="C230" i="1"/>
  <c r="C228" i="1"/>
  <c r="C233" i="1"/>
  <c r="C232" i="1"/>
  <c r="F219" i="1" l="1"/>
  <c r="E232" i="1" l="1"/>
  <c r="D232" i="1"/>
  <c r="E233" i="1"/>
  <c r="D233" i="1"/>
  <c r="E230" i="1"/>
  <c r="D230" i="1"/>
  <c r="E228" i="1"/>
  <c r="D228" i="1"/>
  <c r="F217" i="1"/>
  <c r="E217" i="1"/>
  <c r="F211" i="1"/>
  <c r="E211" i="1"/>
  <c r="D211" i="1"/>
  <c r="D46" i="1" l="1"/>
  <c r="E158" i="1"/>
  <c r="F158" i="1"/>
  <c r="D158" i="1"/>
  <c r="D150" i="1"/>
  <c r="D139" i="1" l="1"/>
  <c r="E229" i="1"/>
  <c r="D229" i="1"/>
  <c r="F218" i="1"/>
  <c r="F197" i="1"/>
  <c r="E197" i="1"/>
  <c r="D226" i="1" l="1"/>
  <c r="C226" i="1"/>
  <c r="E226" i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  <c r="D217" i="1" l="1"/>
  <c r="E219" i="1" s="1"/>
</calcChain>
</file>

<file path=xl/sharedStrings.xml><?xml version="1.0" encoding="utf-8"?>
<sst xmlns="http://schemas.openxmlformats.org/spreadsheetml/2006/main" count="316" uniqueCount="118">
  <si>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</si>
  <si>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</si>
  <si>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</si>
  <si>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</si>
  <si>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</si>
  <si>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</si>
  <si>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</si>
  <si>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</si>
  <si>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</si>
  <si>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</si>
  <si>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</si>
  <si>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</si>
  <si>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</si>
  <si>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</si>
  <si>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</si>
  <si>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</si>
  <si>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</si>
  <si>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</si>
  <si>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</si>
  <si>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</si>
  <si>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</si>
  <si>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</si>
  <si>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</si>
  <si>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</si>
  <si>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</si>
  <si>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</si>
  <si>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</si>
  <si>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</si>
  <si>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</si>
  <si>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</si>
  <si>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</si>
  <si>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</si>
  <si>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</si>
  <si>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</si>
  <si>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</si>
  <si>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</si>
  <si>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</si>
  <si>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</si>
  <si>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</si>
  <si>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</si>
  <si>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</si>
  <si>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</si>
  <si>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</si>
  <si>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</si>
  <si>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</si>
  <si>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</si>
  <si>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</si>
  <si>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</si>
  <si>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</si>
  <si>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</si>
  <si>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</si>
  <si>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</si>
  <si>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</si>
  <si>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</si>
  <si>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</si>
  <si>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</si>
  <si>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</si>
  <si>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</si>
  <si>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</si>
  <si>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</si>
  <si>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</si>
  <si>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</si>
  <si>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</si>
  <si>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</si>
  <si>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</si>
  <si>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</si>
  <si>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</si>
  <si>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</si>
  <si>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</si>
  <si>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</si>
  <si>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</si>
  <si>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</si>
  <si>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</si>
  <si>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</si>
  <si>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</si>
  <si>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</si>
  <si>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</si>
  <si>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</si>
  <si>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</si>
  <si>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</si>
  <si>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</si>
  <si>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</si>
  <si>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</si>
  <si>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</si>
  <si>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</si>
  <si>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</si>
  <si>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</si>
  <si>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</si>
  <si>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</si>
  <si>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</si>
  <si>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</si>
  <si>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</si>
  <si>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</si>
  <si>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</si>
  <si>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</si>
  <si>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</si>
  <si>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</si>
  <si>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</si>
  <si>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</si>
  <si>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</si>
  <si>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</si>
  <si>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</si>
  <si>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</si>
  <si>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</si>
  <si>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</si>
  <si>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</si>
  <si>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</si>
  <si>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</si>
  <si>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</si>
  <si>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</si>
  <si>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</si>
  <si>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</si>
  <si>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</si>
  <si>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</si>
  <si>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</si>
  <si>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>Priemonė: Nevyriausybinių organizacijų įgyvendinamų projektų, skirtų socialinės atskirties mažinimui ir rizikos grupių integravimui į visuomenę, dalinis finansavimas</t>
  </si>
  <si>
    <t xml:space="preserve">Priemonė: Projekto „Materialinio nepritekliaus mažinimas Lietuvoje“ MNM-2023-V-01-01 įgyvendinimas </t>
  </si>
  <si>
    <t>005-01-03-08                      (PVP, 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</si>
</sst>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3" Type="http://schemas.openxmlformats.org/officeDocument/2006/relationships/revisionLog" Target="revisionLog16.xml"/><Relationship Id="rId129" Type="http://schemas.openxmlformats.org/officeDocument/2006/relationships/revisionLog" Target="revisionLog12.xml"/><Relationship Id="rId132" Type="http://schemas.openxmlformats.org/officeDocument/2006/relationships/revisionLog" Target="revisionLog15.xml"/><Relationship Id="rId131" Type="http://schemas.openxmlformats.org/officeDocument/2006/relationships/revisionLog" Target="revisionLog14.xml"/><Relationship Id="rId128" Type="http://schemas.openxmlformats.org/officeDocument/2006/relationships/revisionLog" Target="revisionLog11.xml"/><Relationship Id="rId135" Type="http://schemas.openxmlformats.org/officeDocument/2006/relationships/revisionLog" Target="revisionLog18.xml"/><Relationship Id="rId130" Type="http://schemas.openxmlformats.org/officeDocument/2006/relationships/revisionLog" Target="revisionLog13.xml"/><Relationship Id="rId134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D31429-C6AF-467D-9228-A80F07D92D2F}" diskRevisions="1" revisionId="693" version="2" preserveHistory="15">
  <header guid="{9FAF39D1-0763-43E9-B0B7-228D58A699F6}" dateTime="2024-11-29T14:54:53" maxSheetId="3" userName="user" r:id="rId128" minRId="642" maxRId="668">
    <sheetIdMap count="2">
      <sheetId val="1"/>
      <sheetId val="2"/>
    </sheetIdMap>
  </header>
  <header guid="{9E3B629A-57DB-4D06-BCEC-0FA0A070F358}" dateTime="2024-11-29T15:02:52" maxSheetId="3" userName="user" r:id="rId129" minRId="669" maxRId="684">
    <sheetIdMap count="2">
      <sheetId val="1"/>
      <sheetId val="2"/>
    </sheetIdMap>
  </header>
  <header guid="{EBA31A56-1963-49AC-854A-5F59606AD192}" dateTime="2024-11-29T15:03:06" maxSheetId="3" userName="user" r:id="rId130" minRId="685">
    <sheetIdMap count="2">
      <sheetId val="1"/>
      <sheetId val="2"/>
    </sheetIdMap>
  </header>
  <header guid="{F6F593BA-75AD-4190-8C12-16893259B0AE}" dateTime="2024-11-29T15:42:11" maxSheetId="3" userName="user" r:id="rId131" minRId="686" maxRId="691">
    <sheetIdMap count="2">
      <sheetId val="1"/>
      <sheetId val="2"/>
    </sheetIdMap>
  </header>
  <header guid="{2019A213-5DFE-4C88-B0FC-0EE783758C51}" dateTime="2024-11-30T09:35:50" maxSheetId="3" userName="user" r:id="rId132" minRId="692" maxRId="693">
    <sheetIdMap count="2">
      <sheetId val="1"/>
      <sheetId val="2"/>
    </sheetIdMap>
  </header>
  <header guid="{A43EFF54-D737-4A00-AF97-791FBC1FA167}" dateTime="2024-11-30T10:34:50" maxSheetId="3" userName="user" r:id="rId133">
    <sheetIdMap count="2">
      <sheetId val="1"/>
      <sheetId val="2"/>
    </sheetIdMap>
  </header>
  <header guid="{B94D147A-8B6A-4A89-AA8A-7301BABDC134}" dateTime="2024-11-30T10:49:43" maxSheetId="3" userName="user" r:id="rId134">
    <sheetIdMap count="2">
      <sheetId val="1"/>
      <sheetId val="2"/>
    </sheetIdMap>
  </header>
  <header guid="{BFD31429-C6AF-467D-9228-A80F07D92D2F}" dateTime="2024-12-02T08:38:02" maxSheetId="3" userName="Irena Stankeviciene" r:id="rId135">
    <sheetIdMap count="2">
      <sheetId val="1"/>
      <sheetId val="2"/>
    </sheetIdMap>
  </header>
</header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1" numFmtId="4">
    <oc r="D9">
      <v>460</v>
    </oc>
    <nc r="D9">
      <v>640</v>
    </nc>
  </rcc>
  <rcc rId="643" sId="1" numFmtId="4">
    <oc r="D26">
      <v>414.4</v>
    </oc>
    <nc r="D26">
      <v>445.8</v>
    </nc>
  </rcc>
  <rcc rId="644" sId="1" numFmtId="4">
    <oc r="D37">
      <v>3520.8</v>
    </oc>
    <nc r="D37">
      <v>3145.8</v>
    </nc>
  </rcc>
  <rcc rId="645" sId="1" numFmtId="4">
    <oc r="D38">
      <v>1.2</v>
    </oc>
    <nc r="D38">
      <v>2.6</v>
    </nc>
  </rcc>
  <rcc rId="646" sId="1" numFmtId="4">
    <oc r="D48">
      <v>24.8</v>
    </oc>
    <nc r="D48">
      <v>21.8</v>
    </nc>
  </rcc>
  <rcc rId="647" sId="1" numFmtId="4">
    <oc r="D49">
      <v>6.8</v>
    </oc>
    <nc r="D49">
      <v>33.200000000000003</v>
    </nc>
  </rcc>
  <rcc rId="648" sId="1" numFmtId="4">
    <oc r="D50">
      <v>15.2</v>
    </oc>
    <nc r="D50">
      <v>55.2</v>
    </nc>
  </rcc>
  <rcc rId="649" sId="1" numFmtId="4">
    <oc r="D54">
      <v>250</v>
    </oc>
    <nc r="D54">
      <v>445</v>
    </nc>
  </rcc>
  <rcc rId="650" sId="1" numFmtId="4">
    <oc r="D59">
      <v>292.2</v>
    </oc>
    <nc r="D59">
      <v>205.8</v>
    </nc>
  </rcc>
  <rcc rId="651" sId="1" numFmtId="4">
    <oc r="D64">
      <v>108</v>
    </oc>
    <nc r="D64">
      <v>106.1</v>
    </nc>
  </rcc>
  <rcc rId="652" sId="1" numFmtId="4">
    <oc r="D71">
      <v>87.8</v>
    </oc>
    <nc r="D71">
      <v>84.8</v>
    </nc>
  </rcc>
  <rcc rId="653" sId="1" numFmtId="4">
    <oc r="D76">
      <v>38.4</v>
    </oc>
    <nc r="D76">
      <v>43.6</v>
    </nc>
  </rcc>
  <rcc rId="654" sId="1" numFmtId="4">
    <oc r="D81">
      <v>435.5</v>
    </oc>
    <nc r="D81">
      <v>395.2</v>
    </nc>
  </rcc>
  <rcc rId="655" sId="1" numFmtId="4">
    <oc r="D83">
      <v>4.5</v>
    </oc>
    <nc r="D83">
      <v>0.6</v>
    </nc>
  </rcc>
  <rcc rId="656" sId="1" numFmtId="4">
    <oc r="D84">
      <v>19.8</v>
    </oc>
    <nc r="D84">
      <v>15.9</v>
    </nc>
  </rcc>
  <rcc rId="657" sId="1" numFmtId="4">
    <oc r="D88">
      <v>1091.4000000000001</v>
    </oc>
    <nc r="D88">
      <v>1180.2</v>
    </nc>
  </rcc>
  <rcc rId="658" sId="1" numFmtId="4">
    <oc r="D90">
      <v>328.6</v>
    </oc>
    <nc r="D90">
      <v>382.1</v>
    </nc>
  </rcc>
  <rcc rId="659" sId="1" numFmtId="4">
    <oc r="D91">
      <v>83.3</v>
    </oc>
    <nc r="D91">
      <v>87.2</v>
    </nc>
  </rcc>
  <rcc rId="660" sId="1" numFmtId="4">
    <oc r="D95">
      <v>1200</v>
    </oc>
    <nc r="D95">
      <v>1142</v>
    </nc>
  </rcc>
  <rcc rId="661" sId="1" numFmtId="4">
    <oc r="D99">
      <v>143</v>
    </oc>
    <nc r="D99">
      <v>135.69999999999999</v>
    </nc>
  </rcc>
  <rcc rId="662" sId="1" numFmtId="4">
    <oc r="D100">
      <v>327.39999999999998</v>
    </oc>
    <nc r="D100">
      <v>311.39999999999998</v>
    </nc>
  </rcc>
  <rcc rId="663" sId="1" numFmtId="4">
    <oc r="D105">
      <v>50</v>
    </oc>
    <nc r="D105">
      <v>53</v>
    </nc>
  </rcc>
  <rcc rId="664" sId="1" numFmtId="4">
    <oc r="D106">
      <v>67</v>
    </oc>
    <nc r="D106">
      <v>70.900000000000006</v>
    </nc>
  </rcc>
  <rcc rId="665" sId="1" numFmtId="4">
    <oc r="D112">
      <v>107.1</v>
    </oc>
    <nc r="D112">
      <v>72.099999999999994</v>
    </nc>
  </rcc>
  <rcc rId="666" sId="1" numFmtId="4">
    <oc r="D118">
      <v>185.3</v>
    </oc>
    <nc r="D118">
      <v>189.7</v>
    </nc>
  </rcc>
  <rcc rId="667" sId="1" numFmtId="4">
    <oc r="D124">
      <v>28</v>
    </oc>
    <nc r="D124">
      <v>1.7</v>
    </nc>
  </rcc>
  <rcc rId="668" sId="1" numFmtId="4">
    <oc r="D131">
      <v>1038</v>
    </oc>
    <nc r="D131">
      <v>1231.5999999999999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" sId="1" numFmtId="4">
    <oc r="D137">
      <v>1064.8</v>
    </oc>
    <nc r="D137">
      <v>999.8</v>
    </nc>
  </rcc>
  <rcc rId="670" sId="1" numFmtId="4">
    <oc r="D142">
      <v>11.4</v>
    </oc>
    <nc r="D142">
      <v>36.4</v>
    </nc>
  </rcc>
  <rcc rId="671" sId="1" numFmtId="4">
    <oc r="D152">
      <v>242</v>
    </oc>
    <nc r="D152">
      <v>226.3</v>
    </nc>
  </rcc>
  <rcc rId="672" sId="1" numFmtId="4">
    <oc r="D153">
      <v>200.2</v>
    </oc>
    <nc r="D153">
      <v>50</v>
    </nc>
  </rcc>
  <rcc rId="673" sId="1" numFmtId="4">
    <oc r="D154">
      <v>50</v>
    </oc>
    <nc r="D154">
      <v>19.3</v>
    </nc>
  </rcc>
  <rcc rId="674" sId="1" numFmtId="4">
    <oc r="D155">
      <v>19.3</v>
    </oc>
    <nc r="D155">
      <v>200.2</v>
    </nc>
  </rcc>
  <rcc rId="675" sId="1" numFmtId="4">
    <oc r="D160">
      <v>34.6</v>
    </oc>
    <nc r="D160">
      <v>37.9</v>
    </nc>
  </rcc>
  <rcc rId="676" sId="1" numFmtId="4">
    <oc r="D167">
      <v>11.5</v>
    </oc>
    <nc r="D167"/>
  </rcc>
  <rcc rId="677" sId="1" numFmtId="4">
    <oc r="D180">
      <v>21.2</v>
    </oc>
    <nc r="D180">
      <v>33</v>
    </nc>
  </rcc>
  <rcc rId="678" sId="1" numFmtId="4">
    <oc r="D181">
      <v>9.4</v>
    </oc>
    <nc r="D181">
      <v>9.6</v>
    </nc>
  </rcc>
  <rcc rId="679" sId="1" numFmtId="4">
    <oc r="D182">
      <v>37.5</v>
    </oc>
    <nc r="D182">
      <v>38.4</v>
    </nc>
  </rcc>
  <rcc rId="680" sId="1" numFmtId="4">
    <oc r="D192">
      <v>57</v>
    </oc>
    <nc r="D192">
      <v>115</v>
    </nc>
  </rcc>
  <rcc rId="681" sId="1" numFmtId="4">
    <oc r="D193">
      <v>2.7</v>
    </oc>
    <nc r="D193">
      <v>3.5</v>
    </nc>
  </rcc>
  <rcc rId="682" sId="1" numFmtId="4">
    <oc r="D194">
      <v>15.3</v>
    </oc>
    <nc r="D194">
      <v>20</v>
    </nc>
  </rcc>
  <rcc rId="683" sId="1" numFmtId="4">
    <oc r="D214">
      <v>0.6</v>
    </oc>
    <nc r="D214">
      <v>0.8</v>
    </nc>
  </rcc>
  <rcc rId="684" sId="1" numFmtId="4">
    <oc r="D215">
      <v>4.5999999999999996</v>
    </oc>
    <nc r="D215">
      <v>7.2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5" sId="1" numFmtId="4">
    <oc r="D219">
      <v>4128.6000000000004</v>
    </oc>
    <nc r="D219">
      <v>4314.3999999999996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" sId="1">
    <oc r="C153" t="inlineStr">
      <is>
        <t>Europos Sąjungos ir kitos tarptautinės finansinės paramos lėšos</t>
      </is>
    </oc>
    <nc r="C153" t="inlineStr">
      <is>
        <t>Lietuvos Respublikos valstybės biudžeto dotacijos</t>
      </is>
    </nc>
  </rcc>
  <rcc rId="687" sId="1">
    <oc r="C154" t="inlineStr">
      <is>
        <t>Lietuvos Respublikos valstybės biudžeto dotacijos</t>
      </is>
    </oc>
    <nc r="C154" t="inlineStr">
      <is>
        <t>Pajamų įmokos ir kitos pajamos</t>
      </is>
    </nc>
  </rcc>
  <rcc rId="688" sId="1" odxf="1" dxf="1">
    <oc r="C155" t="inlineStr">
      <is>
        <t>Pajamų įmokos ir kitos pajamos</t>
      </is>
    </oc>
    <nc r="C155" t="inlineStr">
      <is>
        <t>Europos Sąjungos ir kitos tarptautinės finansinės paramos lėšos</t>
      </is>
    </nc>
    <odxf>
      <border outline="0">
        <left/>
      </border>
    </odxf>
    <ndxf>
      <border outline="0">
        <left style="thin">
          <color indexed="64"/>
        </left>
      </border>
    </ndxf>
  </rcc>
  <rcc rId="689" sId="1">
    <oc r="C232">
      <f>+D38+D49+D71+D64+D59+D89+D100+D106+D112+D131+D147+D154+D168+D181+D32+D214+D193</f>
    </oc>
    <nc r="C232">
      <f>+D38+D49+D71+D64+D59+D89+D100+D106+D112+D131+D147+D153+D168+D181+D32+D214+D193</f>
    </nc>
  </rcc>
  <rcc rId="690" sId="1">
    <oc r="C233">
      <f>+D153+D169+D175+D182+D194+D201+D208+D215</f>
    </oc>
    <nc r="C233">
      <f>+D155+D169+D175+D182+D194+D201+D208+D215</f>
    </nc>
  </rcc>
  <rcc rId="691" sId="1">
    <oc r="C229">
      <f>+D83+D90+D155+D113</f>
    </oc>
    <nc r="C229">
      <f>SUM(D154+D113+D90+D83)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2" sId="1" numFmtId="4">
    <oc r="D154">
      <v>19.3</v>
    </oc>
    <nc r="D154">
      <v>15.7</v>
    </nc>
  </rcc>
  <rcc rId="693" sId="1" numFmtId="4">
    <oc r="D219">
      <v>4314.3999999999996</v>
    </oc>
    <nc r="D219">
      <v>4310.8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2C4E37-3E84-4F1F-99DD-4A007E62356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3"/>
  <sheetViews>
    <sheetView tabSelected="1" topLeftCell="B197" zoomScaleNormal="100" workbookViewId="0">
      <selection activeCell="B222" sqref="B222:G22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82" t="s">
        <v>20</v>
      </c>
      <c r="C2" s="82"/>
      <c r="D2" s="82"/>
      <c r="E2" s="82"/>
      <c r="F2" s="82"/>
      <c r="G2" s="8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114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640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640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79"/>
      <c r="C18" s="39" t="s">
        <v>4</v>
      </c>
      <c r="D18" s="6"/>
      <c r="E18" s="6"/>
      <c r="F18" s="6"/>
      <c r="G18" s="52"/>
    </row>
    <row r="19" spans="2:7" ht="27.75" customHeight="1" x14ac:dyDescent="0.2">
      <c r="B19" s="80"/>
      <c r="C19" s="38" t="s">
        <v>11</v>
      </c>
      <c r="D19" s="22"/>
      <c r="E19" s="22"/>
      <c r="F19" s="22"/>
      <c r="G19" s="53"/>
    </row>
    <row r="20" spans="2:7" ht="15.75" customHeight="1" x14ac:dyDescent="0.2">
      <c r="B20" s="80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81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>
        <f>SUM(D26:D27)</f>
        <v>446.1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79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80"/>
      <c r="C26" s="38" t="s">
        <v>11</v>
      </c>
      <c r="D26" s="22">
        <v>445.8</v>
      </c>
      <c r="E26" s="22">
        <v>430.9</v>
      </c>
      <c r="F26" s="22">
        <v>435.5</v>
      </c>
      <c r="G26" s="53"/>
    </row>
    <row r="27" spans="2:7" ht="16.149999999999999" customHeight="1" x14ac:dyDescent="0.2">
      <c r="B27" s="81"/>
      <c r="C27" s="38" t="s">
        <v>10</v>
      </c>
      <c r="D27" s="22">
        <v>0.3</v>
      </c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80.7</v>
      </c>
      <c r="E29" s="7">
        <f t="shared" ref="E29:F29" si="3">SUM(E31:E33)</f>
        <v>83.7</v>
      </c>
      <c r="F29" s="7">
        <f t="shared" si="3"/>
        <v>84.699999999999989</v>
      </c>
      <c r="G29" s="51"/>
    </row>
    <row r="30" spans="2:7" ht="16.149999999999999" customHeight="1" x14ac:dyDescent="0.2">
      <c r="B30" s="79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80"/>
      <c r="C31" s="38" t="s">
        <v>11</v>
      </c>
      <c r="D31" s="21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80"/>
      <c r="C32" s="15" t="s">
        <v>14</v>
      </c>
      <c r="D32" s="21">
        <v>40.700000000000003</v>
      </c>
      <c r="E32" s="22">
        <v>42.2</v>
      </c>
      <c r="F32" s="22">
        <v>42.8</v>
      </c>
      <c r="G32" s="53"/>
    </row>
    <row r="33" spans="2:7" ht="16.149999999999999" customHeight="1" x14ac:dyDescent="0.2">
      <c r="B33" s="81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>
        <f>SUM(D37:D39)</f>
        <v>3177.3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79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80"/>
      <c r="C37" s="38" t="s">
        <v>11</v>
      </c>
      <c r="D37" s="21">
        <v>3145.8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80"/>
      <c r="C38" s="15" t="s">
        <v>14</v>
      </c>
      <c r="D38" s="21">
        <v>2.6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81"/>
      <c r="C39" s="38" t="s">
        <v>10</v>
      </c>
      <c r="D39" s="21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79"/>
      <c r="C42" s="39" t="s">
        <v>4</v>
      </c>
      <c r="D42" s="6"/>
      <c r="E42" s="6"/>
      <c r="F42" s="6"/>
      <c r="G42" s="52"/>
    </row>
    <row r="43" spans="2:7" ht="29.25" customHeight="1" x14ac:dyDescent="0.2">
      <c r="B43" s="80"/>
      <c r="C43" s="38" t="s">
        <v>11</v>
      </c>
      <c r="D43" s="21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81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>
        <f>SUM(D48:D50)</f>
        <v>110.2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79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80"/>
      <c r="C48" s="38" t="s">
        <v>11</v>
      </c>
      <c r="D48" s="21">
        <v>21.8</v>
      </c>
      <c r="E48" s="22">
        <v>31.1</v>
      </c>
      <c r="F48" s="22">
        <v>31.4</v>
      </c>
      <c r="G48" s="53"/>
    </row>
    <row r="49" spans="2:7" ht="16.149999999999999" customHeight="1" x14ac:dyDescent="0.2">
      <c r="B49" s="80"/>
      <c r="C49" s="15" t="s">
        <v>14</v>
      </c>
      <c r="D49" s="21">
        <v>33.200000000000003</v>
      </c>
      <c r="E49" s="22"/>
      <c r="F49" s="22"/>
      <c r="G49" s="53"/>
    </row>
    <row r="50" spans="2:7" ht="16.149999999999999" customHeight="1" x14ac:dyDescent="0.2">
      <c r="B50" s="81"/>
      <c r="C50" s="38" t="s">
        <v>10</v>
      </c>
      <c r="D50" s="21">
        <v>55.2</v>
      </c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445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79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80"/>
      <c r="C54" s="38" t="s">
        <v>11</v>
      </c>
      <c r="D54" s="21">
        <v>445</v>
      </c>
      <c r="E54" s="22">
        <v>259.3</v>
      </c>
      <c r="F54" s="22">
        <v>262</v>
      </c>
      <c r="G54" s="53"/>
    </row>
    <row r="55" spans="2:7" ht="16.149999999999999" customHeight="1" x14ac:dyDescent="0.2">
      <c r="B55" s="81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>
        <f>SUM(D59:D60)</f>
        <v>205.8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79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80"/>
      <c r="C59" s="15" t="s">
        <v>14</v>
      </c>
      <c r="D59" s="21">
        <v>205.8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81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106.1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79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80"/>
      <c r="C64" s="15" t="s">
        <v>14</v>
      </c>
      <c r="D64" s="21">
        <v>106.1</v>
      </c>
      <c r="E64" s="22">
        <v>112</v>
      </c>
      <c r="F64" s="22">
        <v>113.2</v>
      </c>
      <c r="G64" s="53"/>
    </row>
    <row r="65" spans="2:8" ht="16.899999999999999" customHeight="1" x14ac:dyDescent="0.2">
      <c r="B65" s="81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103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115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149.80000000000001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79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80"/>
      <c r="C70" s="38" t="s">
        <v>11</v>
      </c>
      <c r="D70" s="21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80"/>
      <c r="C71" s="15" t="s">
        <v>14</v>
      </c>
      <c r="D71" s="21">
        <v>84.8</v>
      </c>
      <c r="E71" s="22">
        <v>91.1</v>
      </c>
      <c r="F71" s="22">
        <v>92.1</v>
      </c>
      <c r="G71" s="53"/>
    </row>
    <row r="72" spans="2:8" ht="16.149999999999999" customHeight="1" x14ac:dyDescent="0.2">
      <c r="B72" s="81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87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>
        <f>SUM(D76:D77)</f>
        <v>44.2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79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80"/>
      <c r="C76" s="38" t="s">
        <v>11</v>
      </c>
      <c r="D76" s="22">
        <v>43.6</v>
      </c>
      <c r="E76" s="22">
        <v>36</v>
      </c>
      <c r="F76" s="22">
        <v>36.4</v>
      </c>
      <c r="G76" s="53"/>
    </row>
    <row r="77" spans="2:8" ht="16.149999999999999" customHeight="1" x14ac:dyDescent="0.2">
      <c r="B77" s="81"/>
      <c r="C77" s="38" t="s">
        <v>10</v>
      </c>
      <c r="D77" s="22">
        <v>0.6</v>
      </c>
      <c r="E77" s="22"/>
      <c r="F77" s="22"/>
      <c r="G77" s="53"/>
    </row>
    <row r="78" spans="2:8" ht="29.25" customHeight="1" x14ac:dyDescent="0.2">
      <c r="B78" s="13" t="s">
        <v>44</v>
      </c>
      <c r="C78" s="14" t="s">
        <v>88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>
        <f>SUM(D81:D84)</f>
        <v>411.7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79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80"/>
      <c r="C81" s="38" t="s">
        <v>11</v>
      </c>
      <c r="D81" s="21">
        <v>395.2</v>
      </c>
      <c r="E81" s="22">
        <v>452.3</v>
      </c>
      <c r="F81" s="22">
        <v>457.1</v>
      </c>
      <c r="G81" s="53"/>
    </row>
    <row r="82" spans="2:7" ht="16.149999999999999" customHeight="1" x14ac:dyDescent="0.2">
      <c r="B82" s="80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80"/>
      <c r="C83" s="38" t="s">
        <v>22</v>
      </c>
      <c r="D83" s="22">
        <v>0.6</v>
      </c>
      <c r="E83" s="22">
        <v>4.7</v>
      </c>
      <c r="F83" s="22">
        <v>4.7</v>
      </c>
      <c r="G83" s="53"/>
    </row>
    <row r="84" spans="2:7" ht="16.149999999999999" customHeight="1" x14ac:dyDescent="0.2">
      <c r="B84" s="81"/>
      <c r="C84" s="38" t="s">
        <v>10</v>
      </c>
      <c r="D84" s="22">
        <v>15.9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89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>
        <f>SUM(D88:D91)</f>
        <v>1754.4000000000003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79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80"/>
      <c r="C88" s="38" t="s">
        <v>11</v>
      </c>
      <c r="D88" s="21">
        <v>1180.2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80"/>
      <c r="C89" s="15" t="s">
        <v>14</v>
      </c>
      <c r="D89" s="21">
        <v>104.9</v>
      </c>
      <c r="E89" s="22">
        <v>94.4</v>
      </c>
      <c r="F89" s="22">
        <v>95.4</v>
      </c>
      <c r="G89" s="53"/>
    </row>
    <row r="90" spans="2:7" ht="16.149999999999999" customHeight="1" x14ac:dyDescent="0.2">
      <c r="B90" s="80"/>
      <c r="C90" s="38" t="s">
        <v>22</v>
      </c>
      <c r="D90" s="21">
        <v>382.1</v>
      </c>
      <c r="E90" s="22">
        <v>340.9</v>
      </c>
      <c r="F90" s="22">
        <v>344.5</v>
      </c>
      <c r="G90" s="53"/>
    </row>
    <row r="91" spans="2:7" ht="16.149999999999999" customHeight="1" x14ac:dyDescent="0.2">
      <c r="B91" s="81"/>
      <c r="C91" s="38" t="s">
        <v>10</v>
      </c>
      <c r="D91" s="21">
        <v>87.2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90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1142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79"/>
      <c r="C94" s="39" t="s">
        <v>4</v>
      </c>
      <c r="D94" s="6"/>
      <c r="E94" s="6"/>
      <c r="F94" s="6"/>
      <c r="G94" s="52"/>
    </row>
    <row r="95" spans="2:7" ht="31.15" customHeight="1" x14ac:dyDescent="0.2">
      <c r="B95" s="80"/>
      <c r="C95" s="38" t="s">
        <v>11</v>
      </c>
      <c r="D95" s="21">
        <v>1142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91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>
        <f>SUM(D99:D101)</f>
        <v>464.7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79"/>
      <c r="C98" s="39" t="s">
        <v>4</v>
      </c>
      <c r="D98" s="6"/>
      <c r="E98" s="6"/>
      <c r="F98" s="6"/>
      <c r="G98" s="52"/>
    </row>
    <row r="99" spans="2:7" ht="33" customHeight="1" x14ac:dyDescent="0.2">
      <c r="B99" s="80"/>
      <c r="C99" s="38" t="s">
        <v>11</v>
      </c>
      <c r="D99" s="21">
        <v>135.69999999999999</v>
      </c>
      <c r="E99" s="22">
        <v>148.30000000000001</v>
      </c>
      <c r="F99" s="22">
        <v>149.9</v>
      </c>
      <c r="G99" s="53"/>
    </row>
    <row r="100" spans="2:7" ht="21" customHeight="1" x14ac:dyDescent="0.2">
      <c r="B100" s="80"/>
      <c r="C100" s="15" t="s">
        <v>14</v>
      </c>
      <c r="D100" s="21">
        <v>311.39999999999998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81"/>
      <c r="C101" s="38" t="s">
        <v>10</v>
      </c>
      <c r="D101" s="21">
        <v>17.600000000000001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92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123.9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79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80"/>
      <c r="C105" s="38" t="s">
        <v>11</v>
      </c>
      <c r="D105" s="21">
        <v>53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80"/>
      <c r="C106" s="15" t="s">
        <v>14</v>
      </c>
      <c r="D106" s="21">
        <v>70.900000000000006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81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93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>
        <f>SUM(D111:D114)</f>
        <v>77.3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79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80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80"/>
      <c r="C112" s="15" t="s">
        <v>14</v>
      </c>
      <c r="D112" s="21">
        <v>72.099999999999994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80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81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94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>
        <f>SUM(D118:D120)</f>
        <v>190.5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79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80"/>
      <c r="C118" s="38" t="s">
        <v>11</v>
      </c>
      <c r="D118" s="21">
        <v>189.7</v>
      </c>
      <c r="E118" s="22">
        <v>191.9</v>
      </c>
      <c r="F118" s="22">
        <v>193.9</v>
      </c>
      <c r="G118" s="53"/>
    </row>
    <row r="119" spans="2:7" ht="17.25" customHeight="1" x14ac:dyDescent="0.2">
      <c r="B119" s="80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81"/>
      <c r="C120" s="38" t="s">
        <v>10</v>
      </c>
      <c r="D120" s="22">
        <v>0.8</v>
      </c>
      <c r="E120" s="22"/>
      <c r="F120" s="22"/>
      <c r="G120" s="53"/>
    </row>
    <row r="121" spans="2:7" ht="27" customHeight="1" x14ac:dyDescent="0.2">
      <c r="B121" s="13" t="s">
        <v>51</v>
      </c>
      <c r="C121" s="14" t="s">
        <v>95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1.7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79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80"/>
      <c r="C124" s="38" t="s">
        <v>11</v>
      </c>
      <c r="D124" s="21">
        <v>1.7</v>
      </c>
      <c r="E124" s="22">
        <v>29</v>
      </c>
      <c r="F124" s="22">
        <v>29.3</v>
      </c>
      <c r="G124" s="53"/>
    </row>
    <row r="125" spans="2:7" ht="18.75" customHeight="1" x14ac:dyDescent="0.2">
      <c r="B125" s="80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81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96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1231.5999999999999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79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80"/>
      <c r="C130" s="38" t="s">
        <v>11</v>
      </c>
      <c r="D130" s="22"/>
      <c r="E130" s="22"/>
      <c r="F130" s="22"/>
      <c r="G130" s="53"/>
    </row>
    <row r="131" spans="2:7" ht="18.75" customHeight="1" x14ac:dyDescent="0.2">
      <c r="B131" s="80"/>
      <c r="C131" s="15" t="s">
        <v>14</v>
      </c>
      <c r="D131" s="21">
        <v>1231.5999999999999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81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97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1085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79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80"/>
      <c r="C136" s="38" t="s">
        <v>11</v>
      </c>
      <c r="D136" s="21">
        <v>85.2</v>
      </c>
      <c r="E136" s="22"/>
      <c r="F136" s="22"/>
      <c r="G136" s="53"/>
    </row>
    <row r="137" spans="2:7" ht="18.75" customHeight="1" x14ac:dyDescent="0.2">
      <c r="B137" s="81"/>
      <c r="C137" s="38" t="s">
        <v>10</v>
      </c>
      <c r="D137" s="21">
        <v>999.8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98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62">
        <f>SUM(D141:D142)</f>
        <v>125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79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80"/>
      <c r="C141" s="38" t="s">
        <v>11</v>
      </c>
      <c r="D141" s="21">
        <v>88.6</v>
      </c>
      <c r="E141" s="22">
        <v>103.7</v>
      </c>
      <c r="F141" s="22">
        <v>104.8</v>
      </c>
      <c r="G141" s="53"/>
    </row>
    <row r="142" spans="2:7" ht="18.75" customHeight="1" x14ac:dyDescent="0.2">
      <c r="B142" s="81"/>
      <c r="C142" s="38" t="s">
        <v>10</v>
      </c>
      <c r="D142" s="21">
        <v>36.4</v>
      </c>
      <c r="E142" s="22"/>
      <c r="F142" s="22"/>
      <c r="G142" s="53"/>
    </row>
    <row r="143" spans="2:7" ht="28.5" customHeight="1" x14ac:dyDescent="0.2">
      <c r="B143" s="13" t="s">
        <v>55</v>
      </c>
      <c r="C143" s="14" t="s">
        <v>99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79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80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80"/>
      <c r="C147" s="15" t="s">
        <v>14</v>
      </c>
      <c r="D147" s="21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81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100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>
        <f>SUM(D152:D156)</f>
        <v>494.09999999999997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79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80"/>
      <c r="C152" s="38" t="s">
        <v>11</v>
      </c>
      <c r="D152" s="21">
        <v>226.3</v>
      </c>
      <c r="E152" s="22">
        <v>249</v>
      </c>
      <c r="F152" s="22">
        <v>251.6</v>
      </c>
      <c r="G152" s="53"/>
    </row>
    <row r="153" spans="2:7" ht="21" customHeight="1" x14ac:dyDescent="0.2">
      <c r="B153" s="80"/>
      <c r="C153" s="38" t="s">
        <v>14</v>
      </c>
      <c r="D153" s="21">
        <v>50</v>
      </c>
      <c r="E153" s="22">
        <v>200.2</v>
      </c>
      <c r="F153" s="22">
        <v>200.2</v>
      </c>
      <c r="G153" s="53"/>
    </row>
    <row r="154" spans="2:7" ht="18" customHeight="1" x14ac:dyDescent="0.2">
      <c r="B154" s="80"/>
      <c r="C154" s="38" t="s">
        <v>22</v>
      </c>
      <c r="D154" s="21">
        <v>15.7</v>
      </c>
      <c r="E154" s="22">
        <v>50</v>
      </c>
      <c r="F154" s="22">
        <v>50</v>
      </c>
      <c r="G154" s="53"/>
    </row>
    <row r="155" spans="2:7" ht="20.25" customHeight="1" x14ac:dyDescent="0.2">
      <c r="B155" s="80"/>
      <c r="C155" s="15" t="s">
        <v>15</v>
      </c>
      <c r="D155" s="22">
        <v>200.2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1.9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101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>
        <f>SUM(D160:D162)</f>
        <v>37.9</v>
      </c>
      <c r="E158" s="7">
        <f t="shared" ref="E158:F158" si="21">SUM(E160:E162)</f>
        <v>38.6</v>
      </c>
      <c r="F158" s="7">
        <f t="shared" si="21"/>
        <v>39.200000000000003</v>
      </c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1">
        <v>37.9</v>
      </c>
      <c r="E160" s="22">
        <v>38.6</v>
      </c>
      <c r="F160" s="22">
        <v>39.200000000000003</v>
      </c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102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104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>
        <f>SUM(D167:D170)</f>
        <v>25</v>
      </c>
      <c r="E165" s="7">
        <f t="shared" ref="E165:F165" si="22">SUM(E167:E170)</f>
        <v>46.7</v>
      </c>
      <c r="F165" s="7">
        <f t="shared" si="22"/>
        <v>47.2</v>
      </c>
      <c r="G165" s="51"/>
    </row>
    <row r="166" spans="2:7" ht="16.5" customHeight="1" x14ac:dyDescent="0.2">
      <c r="B166" s="79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80"/>
      <c r="C167" s="38" t="s">
        <v>11</v>
      </c>
      <c r="D167" s="22"/>
      <c r="E167" s="22">
        <v>20.8</v>
      </c>
      <c r="F167" s="22">
        <v>21</v>
      </c>
      <c r="G167" s="53"/>
    </row>
    <row r="168" spans="2:7" ht="16.5" customHeight="1" x14ac:dyDescent="0.2">
      <c r="B168" s="80"/>
      <c r="C168" s="15" t="s">
        <v>14</v>
      </c>
      <c r="D168" s="21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80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81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105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>
        <f>SUM(D174:D176)</f>
        <v>66</v>
      </c>
      <c r="E172" s="7">
        <f t="shared" ref="E172:F172" si="23">SUM(E174:E176)</f>
        <v>0</v>
      </c>
      <c r="F172" s="7">
        <f t="shared" si="23"/>
        <v>0</v>
      </c>
      <c r="G172" s="51"/>
    </row>
    <row r="173" spans="2:7" ht="16.5" customHeight="1" x14ac:dyDescent="0.2">
      <c r="B173" s="79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80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80"/>
      <c r="C175" s="15" t="s">
        <v>15</v>
      </c>
      <c r="D175" s="21">
        <v>66</v>
      </c>
      <c r="E175" s="21"/>
      <c r="F175" s="21"/>
      <c r="G175" s="53"/>
    </row>
    <row r="176" spans="2:7" ht="16.5" customHeight="1" x14ac:dyDescent="0.2">
      <c r="B176" s="81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106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>
        <f>SUM(D180:D183)</f>
        <v>81</v>
      </c>
      <c r="E178" s="7">
        <f t="shared" ref="E178:F178" si="24">SUM(E180:E183)</f>
        <v>70.5</v>
      </c>
      <c r="F178" s="7">
        <f t="shared" si="24"/>
        <v>72</v>
      </c>
      <c r="G178" s="51"/>
    </row>
    <row r="179" spans="2:7" ht="16.5" customHeight="1" x14ac:dyDescent="0.2">
      <c r="B179" s="79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80"/>
      <c r="C180" s="38" t="s">
        <v>11</v>
      </c>
      <c r="D180" s="21">
        <v>33</v>
      </c>
      <c r="E180" s="22">
        <v>21.8</v>
      </c>
      <c r="F180" s="22">
        <v>22.8</v>
      </c>
      <c r="G180" s="53"/>
    </row>
    <row r="181" spans="2:7" ht="16.5" customHeight="1" x14ac:dyDescent="0.2">
      <c r="B181" s="80"/>
      <c r="C181" s="15" t="s">
        <v>14</v>
      </c>
      <c r="D181" s="21">
        <v>9.6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80"/>
      <c r="C182" s="15" t="s">
        <v>15</v>
      </c>
      <c r="D182" s="21">
        <v>38.4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81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107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79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80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81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108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>
        <f>SUM(D192:D195)</f>
        <v>138.5</v>
      </c>
      <c r="E190" s="7">
        <f t="shared" ref="E190:F190" si="25">SUM(E192:E195)</f>
        <v>665.6</v>
      </c>
      <c r="F190" s="7">
        <f t="shared" si="25"/>
        <v>1165.5999999999999</v>
      </c>
      <c r="G190" s="51"/>
    </row>
    <row r="191" spans="2:7" ht="16.5" customHeight="1" x14ac:dyDescent="0.2">
      <c r="B191" s="79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80"/>
      <c r="C192" s="38" t="s">
        <v>11</v>
      </c>
      <c r="D192" s="21">
        <v>115</v>
      </c>
      <c r="E192" s="21">
        <v>165.6</v>
      </c>
      <c r="F192" s="21">
        <v>165.6</v>
      </c>
      <c r="G192" s="53"/>
    </row>
    <row r="193" spans="2:7" ht="16.5" customHeight="1" x14ac:dyDescent="0.2">
      <c r="B193" s="80"/>
      <c r="C193" s="15" t="s">
        <v>14</v>
      </c>
      <c r="D193" s="22">
        <v>3.5</v>
      </c>
      <c r="E193" s="22"/>
      <c r="F193" s="22"/>
      <c r="G193" s="53"/>
    </row>
    <row r="194" spans="2:7" ht="16.5" customHeight="1" x14ac:dyDescent="0.2">
      <c r="B194" s="80"/>
      <c r="C194" s="15" t="s">
        <v>15</v>
      </c>
      <c r="D194" s="22">
        <v>20</v>
      </c>
      <c r="E194" s="22">
        <v>500</v>
      </c>
      <c r="F194" s="22">
        <v>1000</v>
      </c>
      <c r="G194" s="53"/>
    </row>
    <row r="195" spans="2:7" ht="16.5" customHeight="1" x14ac:dyDescent="0.2">
      <c r="B195" s="81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109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79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80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80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80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81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110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107</v>
      </c>
      <c r="E204" s="7">
        <f t="shared" si="26"/>
        <v>1184</v>
      </c>
      <c r="F204" s="7">
        <f t="shared" si="26"/>
        <v>2209</v>
      </c>
      <c r="G204" s="51"/>
    </row>
    <row r="205" spans="2:7" ht="16.5" customHeight="1" x14ac:dyDescent="0.2">
      <c r="B205" s="79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80"/>
      <c r="C206" s="38" t="s">
        <v>11</v>
      </c>
      <c r="D206" s="21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80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80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81"/>
      <c r="C209" s="38" t="s">
        <v>10</v>
      </c>
      <c r="D209" s="22"/>
      <c r="E209" s="22"/>
      <c r="F209" s="22"/>
      <c r="G209" s="53"/>
    </row>
    <row r="210" spans="2:8" ht="38.25" x14ac:dyDescent="0.2">
      <c r="B210" s="41" t="s">
        <v>117</v>
      </c>
      <c r="C210" s="14" t="s">
        <v>116</v>
      </c>
      <c r="D210" s="23"/>
      <c r="E210" s="23"/>
      <c r="F210" s="23"/>
      <c r="G210" s="47" t="s">
        <v>67</v>
      </c>
      <c r="H210" s="46"/>
    </row>
    <row r="211" spans="2:8" ht="16.5" customHeight="1" x14ac:dyDescent="0.2">
      <c r="B211" s="16"/>
      <c r="C211" s="17" t="s">
        <v>3</v>
      </c>
      <c r="D211" s="7">
        <f t="shared" ref="D211:F211" si="27">SUM(D213:D216)</f>
        <v>8</v>
      </c>
      <c r="E211" s="7">
        <f t="shared" si="27"/>
        <v>0</v>
      </c>
      <c r="F211" s="7">
        <f t="shared" si="27"/>
        <v>0</v>
      </c>
      <c r="G211" s="51"/>
    </row>
    <row r="212" spans="2:8" ht="16.5" customHeight="1" x14ac:dyDescent="0.2">
      <c r="B212" s="76"/>
      <c r="C212" s="39" t="s">
        <v>4</v>
      </c>
      <c r="D212" s="6"/>
      <c r="E212" s="6"/>
      <c r="F212" s="6"/>
      <c r="G212" s="52"/>
    </row>
    <row r="213" spans="2:8" ht="16.5" customHeight="1" x14ac:dyDescent="0.2">
      <c r="B213" s="77"/>
      <c r="C213" s="38" t="s">
        <v>11</v>
      </c>
      <c r="D213" s="21"/>
      <c r="E213" s="21"/>
      <c r="F213" s="21"/>
      <c r="G213" s="53"/>
    </row>
    <row r="214" spans="2:8" ht="16.5" customHeight="1" x14ac:dyDescent="0.2">
      <c r="B214" s="77"/>
      <c r="C214" s="15" t="s">
        <v>14</v>
      </c>
      <c r="D214" s="22">
        <v>0.8</v>
      </c>
      <c r="E214" s="22"/>
      <c r="F214" s="22"/>
      <c r="G214" s="53"/>
    </row>
    <row r="215" spans="2:8" ht="16.5" customHeight="1" x14ac:dyDescent="0.2">
      <c r="B215" s="77"/>
      <c r="C215" s="15" t="s">
        <v>15</v>
      </c>
      <c r="D215" s="22">
        <v>7.2</v>
      </c>
      <c r="E215" s="22"/>
      <c r="F215" s="22"/>
      <c r="G215" s="53"/>
    </row>
    <row r="216" spans="2:8" ht="16.5" customHeight="1" x14ac:dyDescent="0.2">
      <c r="B216" s="78"/>
      <c r="C216" s="38" t="s">
        <v>10</v>
      </c>
      <c r="D216" s="22"/>
      <c r="E216" s="22"/>
      <c r="F216" s="22"/>
      <c r="G216" s="53"/>
    </row>
    <row r="217" spans="2:8" ht="26.25" customHeight="1" x14ac:dyDescent="0.2">
      <c r="B217" s="26"/>
      <c r="C217" s="36" t="s">
        <v>19</v>
      </c>
      <c r="D217" s="37">
        <f>+D7+D12+D24+D29+D35+D46+D52+D68+D74+D79+D86+D93+D97+D103+D109+D116+D122+D134+D139+D165+D172+D178+D41+D150+D204+D197+D190+D185+D158+D144+D128+D62+D57+D17+D211</f>
        <v>13251.500000000002</v>
      </c>
      <c r="E217" s="37">
        <f>+E7+E12+E24+E29+E35+E46+E52+E68+E74+E79+E86+E93+E97+E103+E109+E116+E122+E134+E139+E165+E172+E178+E41+E150+E204+E197+E190+E185+E158+E144+E128+E62+E57+E17+E211</f>
        <v>15082.700000000003</v>
      </c>
      <c r="F217" s="37">
        <f>+F7+F12+F24+F29+F35+F46+F52+F68+F74+F79+F86+F93+F97+F103+F109+F116+F122+F134+F139+F165+F172+F178+F41+F150+F204+F197+F190+F185+F158+F144+F128+F62+F57+F17+F211</f>
        <v>13674.700000000003</v>
      </c>
      <c r="G217" s="55"/>
    </row>
    <row r="218" spans="2:8" ht="15.75" customHeight="1" x14ac:dyDescent="0.2">
      <c r="B218" s="19"/>
      <c r="C218" s="18" t="s">
        <v>5</v>
      </c>
      <c r="D218" s="5">
        <f>+D206+D192+D215+D214+D193+D194</f>
        <v>253.5</v>
      </c>
      <c r="E218" s="5">
        <f>+E208+E206+E199+E194+E192</f>
        <v>1869.6</v>
      </c>
      <c r="F218" s="5">
        <f>+F208+F206+F201+F199+F194+F192</f>
        <v>3624.6</v>
      </c>
      <c r="G218" s="56"/>
    </row>
    <row r="219" spans="2:8" ht="31.5" customHeight="1" x14ac:dyDescent="0.2">
      <c r="B219" s="19"/>
      <c r="C219" s="18" t="s">
        <v>6</v>
      </c>
      <c r="D219" s="5">
        <v>4310.8</v>
      </c>
      <c r="E219" s="5">
        <f>+E217-D217</f>
        <v>1831.2000000000007</v>
      </c>
      <c r="F219" s="5">
        <f>+F217-E217</f>
        <v>-1408</v>
      </c>
      <c r="G219" s="56"/>
    </row>
    <row r="220" spans="2:8" ht="13.15" customHeight="1" x14ac:dyDescent="0.2">
      <c r="B220" s="83" t="s">
        <v>12</v>
      </c>
      <c r="C220" s="83"/>
      <c r="D220" s="83"/>
      <c r="E220" s="83"/>
      <c r="F220" s="83"/>
      <c r="G220" s="83"/>
      <c r="H220" s="20"/>
    </row>
    <row r="221" spans="2:8" ht="18" customHeight="1" x14ac:dyDescent="0.2">
      <c r="B221" s="83" t="s">
        <v>13</v>
      </c>
      <c r="C221" s="83"/>
      <c r="D221" s="83"/>
      <c r="E221" s="83"/>
      <c r="F221" s="83"/>
      <c r="G221" s="83"/>
      <c r="H221" s="20"/>
    </row>
    <row r="222" spans="2:8" x14ac:dyDescent="0.2">
      <c r="B222" s="84" t="s">
        <v>17</v>
      </c>
      <c r="C222" s="84"/>
      <c r="D222" s="84"/>
      <c r="E222" s="84"/>
      <c r="F222" s="84"/>
      <c r="G222" s="84"/>
    </row>
    <row r="223" spans="2:8" x14ac:dyDescent="0.2">
      <c r="B223" s="1" t="s">
        <v>16</v>
      </c>
    </row>
    <row r="224" spans="2:8" ht="47.25" customHeight="1" x14ac:dyDescent="0.2"/>
    <row r="225" spans="2:6" x14ac:dyDescent="0.2">
      <c r="B225" s="65" t="s">
        <v>111</v>
      </c>
      <c r="C225" s="66">
        <v>2024</v>
      </c>
      <c r="D225" s="66">
        <v>2025</v>
      </c>
      <c r="E225" s="66">
        <v>2026</v>
      </c>
    </row>
    <row r="226" spans="2:6" ht="36" x14ac:dyDescent="0.2">
      <c r="B226" s="67" t="s">
        <v>3</v>
      </c>
      <c r="C226" s="68">
        <f>+C228+C229+C230+C231+C232+C233</f>
        <v>13251.5</v>
      </c>
      <c r="D226" s="68">
        <f>+D228+D229+D230+D231+D232+D233</f>
        <v>15082.7</v>
      </c>
      <c r="E226" s="68">
        <f>+E228+E229+E230+E231+E232+E233</f>
        <v>13674.699999999999</v>
      </c>
      <c r="F226" s="31"/>
    </row>
    <row r="227" spans="2:6" x14ac:dyDescent="0.2">
      <c r="B227" s="69" t="s">
        <v>4</v>
      </c>
      <c r="C227" s="70"/>
      <c r="D227" s="70"/>
      <c r="E227" s="70"/>
    </row>
    <row r="228" spans="2:6" ht="39" customHeight="1" x14ac:dyDescent="0.2">
      <c r="B228" s="71" t="s">
        <v>11</v>
      </c>
      <c r="C228" s="75">
        <f>+D9+D14+D26+D31+D37+D43+D48+D54+D70+D76+D81+D88+D95+D99+D105+D118+D124+D141+D146+D152+D167+D180+D192+D206+D136+D160+D213</f>
        <v>8778.9</v>
      </c>
      <c r="D228" s="72">
        <f>+E9+E14+E26+E31+E37+E43+E48+E54+E70+E76+E81+E88+E95+E99+E105+E118+E124+E141+E146+E152+E167+E180+E192+E206+E136+E160+E199+E213</f>
        <v>9201</v>
      </c>
      <c r="E228" s="72">
        <f>+F9+F14+F26+F31+F37+F43+F48+F54+F70+F76+F81+F88+F95+F99+F105+F118+F124+F141+F146+F152+F167+F180+F192+F206+F136+F160+F199+F213</f>
        <v>6025.3</v>
      </c>
    </row>
    <row r="229" spans="2:6" ht="24" x14ac:dyDescent="0.2">
      <c r="B229" s="71" t="s">
        <v>112</v>
      </c>
      <c r="C229" s="75">
        <f>SUM(D154+D113+D90+D83)</f>
        <v>403.6</v>
      </c>
      <c r="D229" s="72">
        <f>+E83+E90+E155+E113</f>
        <v>370.99999999999994</v>
      </c>
      <c r="E229" s="72">
        <f>+F83+F90+F155+F113</f>
        <v>374.9</v>
      </c>
    </row>
    <row r="230" spans="2:6" ht="22.15" customHeight="1" x14ac:dyDescent="0.2">
      <c r="B230" s="71" t="s">
        <v>10</v>
      </c>
      <c r="C230" s="75">
        <f>+D39+D84+D91+D101+D156+D137+D142+D50+D27+D77+D120+D216</f>
        <v>1244.5999999999999</v>
      </c>
      <c r="D230" s="75">
        <f>+E39+E84+E91+E101+E156+E137+E142+E50+E27+E77+E120+E216</f>
        <v>1299.9000000000001</v>
      </c>
      <c r="E230" s="75">
        <f>+F39+F84+F91+F101+F156+F137+F142+F50+F27+F77+F120+F216</f>
        <v>1313.6</v>
      </c>
    </row>
    <row r="231" spans="2:6" x14ac:dyDescent="0.2">
      <c r="B231" s="71" t="s">
        <v>113</v>
      </c>
      <c r="C231" s="75"/>
      <c r="D231" s="72"/>
      <c r="E231" s="72"/>
    </row>
    <row r="232" spans="2:6" ht="36" x14ac:dyDescent="0.2">
      <c r="B232" s="71" t="s">
        <v>14</v>
      </c>
      <c r="C232" s="75">
        <f>+D38+D49+D71+D64+D59+D89+D100+D106+D112+D131+D147+D153+D168+D181+D32+D214+D193</f>
        <v>2492.5999999999995</v>
      </c>
      <c r="D232" s="72">
        <f>+E38+E49+E71+E64+E59+E89+E100+E106+E112+E131+E147+E154+E168+E181+E32+E215</f>
        <v>2496.7000000000003</v>
      </c>
      <c r="E232" s="72">
        <f>+F38+F49+F71+F64+F59+F89+F100+F106+F112+F131+F147+F154+F168+F181+F32+F215</f>
        <v>2521.4</v>
      </c>
    </row>
    <row r="233" spans="2:6" ht="36.75" customHeight="1" x14ac:dyDescent="0.2">
      <c r="B233" s="73" t="s">
        <v>15</v>
      </c>
      <c r="C233" s="75">
        <f>+D155+D169+D175+D182+D194+D201+D208+D215</f>
        <v>331.79999999999995</v>
      </c>
      <c r="D233" s="72">
        <f>+E153+E169+E175+E182+E194+E201+E208+E215</f>
        <v>1714.1</v>
      </c>
      <c r="E233" s="72">
        <f>+F153+F169+F175+F182+F194+F201+F208+F215</f>
        <v>3439.5</v>
      </c>
    </row>
  </sheetData>
  <customSheetViews>
    <customSheetView guid="{752C4E37-3E84-4F1F-99DD-4A007E62356C}" fitToPage="1" topLeftCell="B197">
      <selection activeCell="B222" sqref="B222:G222"/>
      <pageMargins left="0.39370078740157483" right="0.39370078740157483" top="0.59055118110236227" bottom="0.59055118110236227" header="0" footer="0"/>
      <pageSetup paperSize="9" scale="69" fitToHeight="0" orientation="portrait" r:id="rId1"/>
    </customSheetView>
    <customSheetView guid="{DB266005-0E88-434F-8BA1-510D2BF2E068}" fitToPage="1" topLeftCell="B4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5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B197">
      <selection activeCell="B222" sqref="B222:G222"/>
      <pageMargins left="0.39370078740157483" right="0.39370078740157483" top="0.59055118110236227" bottom="0.59055118110236227" header="0" footer="0"/>
      <pageSetup paperSize="9" scale="69" fitToHeight="0" orientation="portrait" r:id="rId7"/>
    </customSheetView>
  </customSheetViews>
  <mergeCells count="35"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05:B209"/>
    <mergeCell ref="B198:B202"/>
    <mergeCell ref="B129:B132"/>
    <mergeCell ref="B75:B77"/>
    <mergeCell ref="B123:B126"/>
    <mergeCell ref="B151:B155"/>
  </mergeCells>
  <pageMargins left="0.39370078740157483" right="0.39370078740157483" top="0.59055118110236227" bottom="0.59055118110236227" header="0" footer="0"/>
  <pageSetup paperSize="9" scale="69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752C4E37-3E84-4F1F-99DD-4A007E62356C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5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2024-02-10T12:30:23Z</cp:lastPrinted>
  <dcterms:created xsi:type="dcterms:W3CDTF">2023-07-11T10:34:54Z</dcterms:created>
  <dcterms:modified xsi:type="dcterms:W3CDTF">2024-12-02T06:38:02Z</dcterms:modified>
</cp:coreProperties>
</file>