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Irena Stankeviciene - Individuali peržiūra" guid="{CC819FE5-CCE4-41D7-80D8-893BEC3C60C4}" mergeInterval="0" personalView="1" yWindow="40" windowWidth="1920" windowHeight="1040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9" i="1" l="1"/>
  <c r="E289" i="1"/>
  <c r="C299" i="1" l="1"/>
  <c r="C303" i="1"/>
  <c r="C302" i="1"/>
  <c r="C301" i="1"/>
  <c r="C300" i="1"/>
  <c r="D198" i="1"/>
  <c r="D299" i="1" l="1"/>
  <c r="E299" i="1"/>
  <c r="E288" i="1"/>
  <c r="F288" i="1"/>
  <c r="D271" i="1"/>
  <c r="D284" i="1"/>
  <c r="F271" i="1"/>
  <c r="E271" i="1"/>
  <c r="D257" i="1" l="1"/>
  <c r="D250" i="1"/>
  <c r="C297" i="1" l="1"/>
  <c r="D297" i="1"/>
  <c r="E303" i="1"/>
  <c r="D303" i="1"/>
  <c r="D264" i="1"/>
  <c r="F264" i="1"/>
  <c r="E264" i="1"/>
  <c r="E302" i="1" l="1"/>
  <c r="D302" i="1"/>
  <c r="D301" i="1"/>
  <c r="D300" i="1"/>
  <c r="D187" i="1" l="1"/>
  <c r="E301" i="1" l="1"/>
  <c r="E300" i="1"/>
  <c r="D7" i="1"/>
  <c r="D14" i="1"/>
  <c r="D21" i="1"/>
  <c r="D28" i="1"/>
  <c r="D50" i="1"/>
  <c r="D35" i="1"/>
  <c r="D65" i="1"/>
  <c r="D72" i="1"/>
  <c r="D79" i="1"/>
  <c r="D86" i="1"/>
  <c r="D93" i="1"/>
  <c r="D100" i="1"/>
  <c r="D107" i="1"/>
  <c r="D114" i="1"/>
  <c r="D121" i="1"/>
  <c r="D128" i="1"/>
  <c r="D136" i="1"/>
  <c r="D143" i="1"/>
  <c r="D149" i="1"/>
  <c r="D155" i="1"/>
  <c r="D162" i="1"/>
  <c r="D175" i="1"/>
  <c r="D181" i="1"/>
  <c r="D244" i="1"/>
  <c r="D279" i="1"/>
  <c r="E297" i="1" l="1"/>
  <c r="F289" i="1" l="1"/>
  <c r="F250" i="1"/>
  <c r="E250" i="1"/>
  <c r="F257" i="1" l="1"/>
  <c r="E257" i="1"/>
  <c r="E100" i="1" l="1"/>
  <c r="F100" i="1"/>
  <c r="E215" i="1"/>
  <c r="F215" i="1"/>
  <c r="D215" i="1"/>
  <c r="E155" i="1"/>
  <c r="F155" i="1"/>
  <c r="E162" i="1"/>
  <c r="F162" i="1"/>
  <c r="E181" i="1"/>
  <c r="F181" i="1"/>
  <c r="E210" i="1" l="1"/>
  <c r="F210" i="1"/>
  <c r="D210" i="1"/>
  <c r="E244" i="1"/>
  <c r="F244" i="1"/>
  <c r="E222" i="1"/>
  <c r="F222" i="1"/>
  <c r="D222" i="1"/>
  <c r="D57" i="1"/>
  <c r="D42" i="1"/>
  <c r="E279" i="1" l="1"/>
  <c r="F279" i="1"/>
  <c r="E232" i="1"/>
  <c r="F232" i="1"/>
  <c r="D232" i="1"/>
  <c r="E238" i="1"/>
  <c r="F238" i="1"/>
  <c r="D238" i="1"/>
  <c r="E284" i="1"/>
  <c r="F284" i="1"/>
  <c r="E198" i="1"/>
  <c r="F198" i="1"/>
  <c r="E227" i="1"/>
  <c r="F227" i="1"/>
  <c r="D227" i="1"/>
  <c r="E194" i="1"/>
  <c r="F194" i="1"/>
  <c r="D194" i="1"/>
  <c r="E187" i="1" l="1"/>
  <c r="F187" i="1"/>
  <c r="E143" i="1"/>
  <c r="F143" i="1"/>
  <c r="E149" i="1"/>
  <c r="F149" i="1"/>
  <c r="E168" i="1"/>
  <c r="F168" i="1"/>
  <c r="D168" i="1"/>
  <c r="E175" i="1"/>
  <c r="F175" i="1"/>
  <c r="E136" i="1" l="1"/>
  <c r="F136" i="1"/>
  <c r="E128" i="1"/>
  <c r="F128" i="1"/>
  <c r="E121" i="1"/>
  <c r="F121" i="1"/>
  <c r="E114" i="1"/>
  <c r="F114" i="1"/>
  <c r="E107" i="1"/>
  <c r="F107" i="1"/>
  <c r="E93" i="1"/>
  <c r="F93" i="1"/>
  <c r="E86" i="1"/>
  <c r="F86" i="1"/>
  <c r="E79" i="1"/>
  <c r="F79" i="1"/>
  <c r="E72" i="1"/>
  <c r="F72" i="1"/>
  <c r="E65" i="1"/>
  <c r="F65" i="1"/>
  <c r="E50" i="1" l="1"/>
  <c r="F50" i="1"/>
  <c r="E57" i="1"/>
  <c r="F57" i="1"/>
  <c r="E42" i="1"/>
  <c r="F42" i="1"/>
  <c r="E35" i="1"/>
  <c r="F35" i="1"/>
  <c r="E28" i="1"/>
  <c r="F28" i="1"/>
  <c r="E21" i="1"/>
  <c r="F21" i="1"/>
  <c r="E14" i="1"/>
  <c r="F14" i="1"/>
  <c r="E204" i="1"/>
  <c r="F204" i="1"/>
  <c r="D204" i="1"/>
  <c r="D288" i="1" s="1"/>
  <c r="E290" i="1" s="1"/>
  <c r="E7" i="1"/>
  <c r="F7" i="1"/>
  <c r="F290" i="1" l="1"/>
</calcChain>
</file>

<file path=xl/sharedStrings.xml><?xml version="1.0" encoding="utf-8"?>
<sst xmlns="http://schemas.openxmlformats.org/spreadsheetml/2006/main" count="406" uniqueCount="142">
  <si>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</si>
  <si>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</si>
  <si>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</si>
  <si>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</si>
  <si>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</si>
  <si>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</si>
  <si>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</si>
  <si>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</si>
  <si>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</si>
  <si>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</si>
  <si>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</si>
  <si>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</si>
  <si>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</si>
  <si>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</si>
  <si>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</si>
  <si>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</si>
  <si>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</si>
  <si>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</si>
  <si>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3 lentelė. Panevėžio rajono savivaldybės 2024–2026 metų 002 Ugdymo proceso ir kokybiškos ugdymosi aplinkos užtikrinimo  programos uždaviniai, priemonės, asignavimai ir kitos lėšos (tūkst. eurų)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</si>
  <si>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</si>
  <si>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</si>
  <si>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</si>
  <si>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</si>
  <si>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</si>
  <si>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</si>
  <si>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</si>
  <si>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</si>
  <si>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</si>
  <si>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</si>
  <si>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</si>
  <si>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</si>
  <si>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002-01-02-01 (TVP)</t>
  </si>
  <si>
    <t>002-01-01 (T)*</t>
  </si>
  <si>
    <t>002-01-01-02 (TVP)</t>
  </si>
  <si>
    <t>002-01-01-03 (TVP)</t>
  </si>
  <si>
    <t>002-01-01-01 (TVP)***</t>
  </si>
  <si>
    <t>002-01-01-04 (TVP)</t>
  </si>
  <si>
    <t>002-01-01-05 (TVP)</t>
  </si>
  <si>
    <t>002-01-01-06 (TVP)</t>
  </si>
  <si>
    <t>002-01-02-02 (TVP)</t>
  </si>
  <si>
    <t>002-01-03 (T)*</t>
  </si>
  <si>
    <t>002-01-03-01 (TVP)</t>
  </si>
  <si>
    <t>002-01-03-02 (TVP)</t>
  </si>
  <si>
    <t>002-01-03-03 (TVP)</t>
  </si>
  <si>
    <t>002-01-03-04 (TVP)</t>
  </si>
  <si>
    <t>002-01-03-05 (TVP)</t>
  </si>
  <si>
    <t>002-01-03-06 (TVP)</t>
  </si>
  <si>
    <t>002-01-03-07 (TVP)</t>
  </si>
  <si>
    <t>002-01-03-08 (TVP)</t>
  </si>
  <si>
    <t>002-01-03-09 (TVP)</t>
  </si>
  <si>
    <t>002-01-03-10 (TVP)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</si>
  <si>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</si>
  <si>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</si>
  <si>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</si>
  <si>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</si>
  <si>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</si>
  <si>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</si>
  <si>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</si>
  <si>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</si>
  <si>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</si>
  <si>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</si>
  <si>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</si>
  <si>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</si>
  <si>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</si>
  <si>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</si>
  <si>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</si>
  <si>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</si>
  <si>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</si>
  <si>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</si>
  <si>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</si>
  <si>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</si>
  <si>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</si>
  <si>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</si>
  <si>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</si>
  <si>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1.2.2.1; 1.2.1.2</t>
  </si>
  <si>
    <t>1.2.1.2</t>
  </si>
  <si>
    <t>1.2.2.3</t>
  </si>
  <si>
    <t>1.2.2.1; 1.3.1.1</t>
  </si>
  <si>
    <t>1.2.1.1</t>
  </si>
  <si>
    <t>2.3.2.2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</si>
  <si>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</si>
  <si>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</si>
  <si>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</si>
  <si>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</si>
  <si>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</si>
  <si>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3.2.4.1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</si>
  <si>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</si>
  <si>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</si>
  <si>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</si>
  <si>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Dembavos lopšelio-darželio „Smalsutis“ veiklos užtikrinimas </t>
  </si>
  <si>
    <t xml:space="preserve">Priemonė: Krekenavos lopšelio-darželio „Sigutė“ veiklos užtikrinimas </t>
  </si>
  <si>
    <t>Priemonė: Naujamiesčio lopšelio-darželio „Bitutė“ veiklos užtikrinimas</t>
  </si>
  <si>
    <t xml:space="preserve">Priemonė: Ramygalos lopšelio-darželio „Gandriukas“ veiklos užtikrinimas </t>
  </si>
  <si>
    <t xml:space="preserve">Priemonė: Velžio lopšelio-darželio „Šypsenėlė“ veiklos užtikrinimas </t>
  </si>
  <si>
    <t xml:space="preserve">Priemonė: Privalomas ikimokyklinis ugdymas </t>
  </si>
  <si>
    <t xml:space="preserve">Priemonė: Pažagienių mokyklos-darželio veiklos užtikrinimas                  </t>
  </si>
  <si>
    <t>Uždavinys: Sudaryti sąlygas ugdyti vaikus mokyklose-darželiuose</t>
  </si>
  <si>
    <t xml:space="preserve">Priemonė: Piniavos mokyklos-darželio veiklos užtikrinimas </t>
  </si>
  <si>
    <t>Uždavinys: Sudaryti sąlygas ugdyti mokinius pagal pradinio, pagrindinio ir  vidurinio ugdymo programas</t>
  </si>
  <si>
    <r>
      <t>Priemonė: Krekenavos Mykolo Antanaičio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</si>
  <si>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Paįstrio Juozo Zikaro gimnazijos veiklos užtikrinimas </t>
  </si>
  <si>
    <r>
      <t>Priemonė: Raguvos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</si>
  <si>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</si>
  <si>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</si>
  <si>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</si>
  <si>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</si>
  <si>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</si>
  <si>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</si>
  <si>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</si>
  <si>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</si>
  <si>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</si>
  <si>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</si>
  <si>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</si>
  <si>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</si>
  <si>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</si>
  <si>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</si>
  <si>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</si>
  <si>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</si>
  <si>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</si>
  <si>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</si>
  <si>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</si>
  <si>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</si>
  <si>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</si>
  <si>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</si>
  <si>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</si>
  <si>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</si>
  <si>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</si>
  <si>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</si>
  <si>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</si>
  <si>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 xml:space="preserve">Priemonė: Upytės Antano Belazaro pagrindinės mokyklos ir ikimokyklinio ugdymo skyriaus veiklos užtikrinimas </t>
  </si>
  <si>
    <t xml:space="preserve">Priemonė: Paliūniškio pagrindinės mokyklos veiklos užtikrinimas </t>
  </si>
  <si>
    <t xml:space="preserve">Priemonė: Dembavos progimnazijos veiklos užtikrinimas </t>
  </si>
  <si>
    <t xml:space="preserve">Priemonė: Smilgių gimnazijos ir ikimokyklinio ugdymo skyriaus veiklos užtikrinimas </t>
  </si>
  <si>
    <t xml:space="preserve">Priemonė: Naujamiesčio mokyklos veiklos užtikrinimas </t>
  </si>
  <si>
    <t xml:space="preserve">Priemonė: Ramygalos gimnazijos veiklos užtikrinimas </t>
  </si>
  <si>
    <t xml:space="preserve">Priemonė: Velžio gimnazijos veiklos užtikrinimas 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</si>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</sst>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6" Type="http://schemas.openxmlformats.org/officeDocument/2006/relationships/revisionLog" Target="revisionLog13.xml"/><Relationship Id="rId171" Type="http://schemas.openxmlformats.org/officeDocument/2006/relationships/revisionLog" Target="revisionLog8.xml"/><Relationship Id="rId175" Type="http://schemas.openxmlformats.org/officeDocument/2006/relationships/revisionLog" Target="revisionLog12.xml"/><Relationship Id="rId179" Type="http://schemas.openxmlformats.org/officeDocument/2006/relationships/revisionLog" Target="revisionLog16.xml"/><Relationship Id="rId174" Type="http://schemas.openxmlformats.org/officeDocument/2006/relationships/revisionLog" Target="revisionLog11.xml"/><Relationship Id="rId178" Type="http://schemas.openxmlformats.org/officeDocument/2006/relationships/revisionLog" Target="revisionLog15.xml"/><Relationship Id="rId173" Type="http://schemas.openxmlformats.org/officeDocument/2006/relationships/revisionLog" Target="revisionLog10.xml"/><Relationship Id="rId177" Type="http://schemas.openxmlformats.org/officeDocument/2006/relationships/revisionLog" Target="revisionLog14.xml"/><Relationship Id="rId180" Type="http://schemas.openxmlformats.org/officeDocument/2006/relationships/revisionLog" Target="revisionLog17.xml"/><Relationship Id="rId172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46C46C9-9817-4A7D-86DF-A03345AF2729}" diskRevisions="1" revisionId="1039" version="2" preserveHistory="15">
  <header guid="{C335A312-F063-4A11-9703-C8C5377E360F}" dateTime="2024-11-29T14:15:02" maxSheetId="3" userName="user" r:id="rId171" minRId="944" maxRId="1009">
    <sheetIdMap count="2">
      <sheetId val="1"/>
      <sheetId val="2"/>
    </sheetIdMap>
  </header>
  <header guid="{BFDEB703-EBC0-4E9C-BB08-96A88F6A6C7F}" dateTime="2024-11-29T14:15:47" maxSheetId="3" userName="user" r:id="rId172" minRId="1010" maxRId="1014">
    <sheetIdMap count="2">
      <sheetId val="1"/>
      <sheetId val="2"/>
    </sheetIdMap>
  </header>
  <header guid="{CF34AA25-ED7B-4EEE-83ED-02A126453B65}" dateTime="2024-11-29T14:18:47" maxSheetId="3" userName="user" r:id="rId173" minRId="1015" maxRId="1031">
    <sheetIdMap count="2">
      <sheetId val="1"/>
      <sheetId val="2"/>
    </sheetIdMap>
  </header>
  <header guid="{F590BF72-83C5-4EC2-9C37-2416C1C5C7D3}" dateTime="2024-11-29T14:23:00" maxSheetId="3" userName="user" r:id="rId174" minRId="1032" maxRId="1033">
    <sheetIdMap count="2">
      <sheetId val="1"/>
      <sheetId val="2"/>
    </sheetIdMap>
  </header>
  <header guid="{6BF4E0E4-6E66-41AC-BC4A-2C7A8E0D287A}" dateTime="2024-11-29T14:24:50" maxSheetId="3" userName="user" r:id="rId175" minRId="1034">
    <sheetIdMap count="2">
      <sheetId val="1"/>
      <sheetId val="2"/>
    </sheetIdMap>
  </header>
  <header guid="{9AA3132E-CFBB-403D-9694-0D4AD9461FA8}" dateTime="2024-11-29T14:26:46" maxSheetId="3" userName="user" r:id="rId176" minRId="1035">
    <sheetIdMap count="2">
      <sheetId val="1"/>
      <sheetId val="2"/>
    </sheetIdMap>
  </header>
  <header guid="{E4B01692-CA7A-4FE0-AD93-62F1E1E557EC}" dateTime="2024-11-30T10:31:51" maxSheetId="3" userName="user" r:id="rId177" minRId="1036" maxRId="1038">
    <sheetIdMap count="2">
      <sheetId val="1"/>
      <sheetId val="2"/>
    </sheetIdMap>
  </header>
  <header guid="{335278FF-2162-49FA-9483-6ECDD00EB7BF}" dateTime="2024-11-30T10:32:50" maxSheetId="3" userName="user" r:id="rId178">
    <sheetIdMap count="2">
      <sheetId val="1"/>
      <sheetId val="2"/>
    </sheetIdMap>
  </header>
  <header guid="{63334088-1ECE-437D-9002-FB9FE4A5F491}" dateTime="2024-11-30T10:49:07" maxSheetId="3" userName="user" r:id="rId179" minRId="1039">
    <sheetIdMap count="2">
      <sheetId val="1"/>
      <sheetId val="2"/>
    </sheetIdMap>
  </header>
  <header guid="{F46C46C9-9817-4A7D-86DF-A03345AF2729}" dateTime="2024-12-02T08:35:11" maxSheetId="3" userName="Irena Stankeviciene" r:id="rId180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" sId="1" numFmtId="4">
    <oc r="D206">
      <v>489.2</v>
    </oc>
    <nc r="D206">
      <v>541.29999999999995</v>
    </nc>
  </rcc>
  <rcc rId="1016" sId="1" numFmtId="4">
    <oc r="D213">
      <v>201.1</v>
    </oc>
    <nc r="D213">
      <v>389</v>
    </nc>
  </rcc>
  <rcc rId="1017" sId="1" numFmtId="4">
    <oc r="D218">
      <v>56.1</v>
    </oc>
    <nc r="D218">
      <v>57.1</v>
    </nc>
  </rcc>
  <rcc rId="1018" sId="1" numFmtId="4">
    <nc r="D224">
      <v>149.6</v>
    </nc>
  </rcc>
  <rcc rId="1019" sId="1" numFmtId="4">
    <oc r="D230">
      <v>200</v>
    </oc>
    <nc r="D230">
      <v>90</v>
    </nc>
  </rcc>
  <rcc rId="1020" sId="1" numFmtId="4">
    <nc r="D241">
      <v>150</v>
    </nc>
  </rcc>
  <rcc rId="1021" sId="1" numFmtId="4">
    <nc r="D246">
      <v>12.2</v>
    </nc>
  </rcc>
  <rcc rId="1022" sId="1" numFmtId="4">
    <oc r="D248">
      <v>500</v>
    </oc>
    <nc r="D248">
      <v>640</v>
    </nc>
  </rcc>
  <rcc rId="1023" sId="1" numFmtId="4">
    <oc r="D254">
      <v>998.6</v>
    </oc>
    <nc r="D254">
      <v>447.8</v>
    </nc>
  </rcc>
  <rrc rId="1024" sId="1" ref="A267:XFD267" action="insertRow"/>
  <rcc rId="1025" sId="1">
    <nc r="C267" t="inlineStr">
      <is>
        <t>Lietuvos Respublikos valstybės biudžeto dotacijos</t>
      </is>
    </nc>
  </rcc>
  <rcc rId="1026" sId="1" numFmtId="4">
    <nc r="D267">
      <v>0.2</v>
    </nc>
  </rcc>
  <rcc rId="1027" sId="1" numFmtId="4">
    <nc r="D268">
      <v>0.2</v>
    </nc>
  </rcc>
  <rrc rId="1028" sId="1" ref="A274:XFD274" action="insertRow"/>
  <rcc rId="1029" sId="1">
    <nc r="C274" t="inlineStr">
      <is>
        <t>Lietuvos Respublikos valstybės biudžeto dotacijos</t>
      </is>
    </nc>
  </rcc>
  <rcc rId="1030" sId="1" numFmtId="4">
    <nc r="D274">
      <v>6</v>
    </nc>
  </rcc>
  <rcc rId="1031" sId="1" numFmtId="4">
    <nc r="D275">
      <v>9</v>
    </nc>
  </rcc>
  <rcv guid="{332F9C2A-37BA-4BBD-8438-18775629EB58}" action="delete"/>
  <rcv guid="{332F9C2A-37BA-4BBD-8438-18775629EB5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" sId="1">
    <oc r="C302">
      <f>+D10+D17+D24+D31+D38+D53+D60+D68+D75+D82+D89+D96+D103+D110+D117+D124+D131+D139+D146+D158+D165+D184+D196+D206+D218+D45+D190+D260+D253+D171</f>
    </oc>
    <nc r="C302">
      <f>+D10+D17+D24+D31+D38+D53+D60+D68+D75+D82+D89+D96+D103+D110+D117+D124+D131+D139+D146+D158+D165+D184+D196+D206+D218+D45+D190+D260+D253+D171+D274+D267+D201</f>
    </nc>
  </rcc>
  <rcc rId="1033" sId="1">
    <oc r="C299">
      <f>+D9+D16+D23+D30+D37+D52+D59+D67+D74+D81+D88+D95+D102+D109+D116+D123+D130+D138+D145+D151+D157+D164+D177+D183+D200+D234+D240+D281+D286+D266+D259+D252+D246+D229+D224+D217+D212+D189+D170+D273</f>
    </oc>
    <nc r="C299">
      <f>+D9+D16+D23+D30+D37+D52+D59+D67+D74+D81+D88+D95+D102+D109+D116+D123+D130+D138+D145+D151+D157+D164+D177+D183+D200+D234+D240+D281+D286+D266+D259+D252+D246+D229+D224+D217+D212+D189+D170+D273+D44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" sId="1" numFmtId="4">
    <oc r="D290">
      <v>5337.1</v>
    </oc>
    <nc r="D290">
      <v>6472.4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>
    <oc r="H270" t="inlineStr">
      <is>
        <t>NAUJA</t>
      </is>
    </oc>
    <nc r="H270"/>
  </rcc>
  <rfmt sheetId="1" sqref="H270">
    <dxf>
      <fill>
        <patternFill>
          <bgColor theme="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" sId="1" numFmtId="4">
    <oc r="D267">
      <v>0.2</v>
    </oc>
    <nc r="D267"/>
  </rcc>
  <rcc rId="1037" sId="1" numFmtId="4">
    <oc r="D268">
      <v>0.2</v>
    </oc>
    <nc r="D268">
      <v>0.4</v>
    </nc>
  </rcc>
  <rcc rId="1038" sId="1">
    <oc r="D289">
      <f>+D240+D234+D242</f>
    </oc>
    <nc r="D289">
      <f>+D235+D234+D240+D241+D242</f>
    </nc>
  </rcc>
  <rcv guid="{332F9C2A-37BA-4BBD-8438-18775629EB58}" action="delete"/>
  <rcv guid="{332F9C2A-37BA-4BBD-8438-18775629EB5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" sId="1" numFmtId="4">
    <oc r="D290">
      <v>6472.4</v>
    </oc>
    <nc r="D290">
      <v>6445.4</v>
    </nc>
  </rcc>
  <rcv guid="{332F9C2A-37BA-4BBD-8438-18775629EB58}" action="delete"/>
  <rcv guid="{332F9C2A-37BA-4BBD-8438-18775629EB5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C819FE5-CCE4-41D7-80D8-893BEC3C60C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4" sId="1" numFmtId="4">
    <oc r="D10">
      <v>156.30000000000001</v>
    </oc>
    <nc r="D10">
      <v>171.9</v>
    </nc>
  </rcc>
  <rcc rId="945" sId="1" numFmtId="4">
    <oc r="D12">
      <v>20.399999999999999</v>
    </oc>
    <nc r="D12">
      <v>21.3</v>
    </nc>
  </rcc>
  <rcc rId="946" sId="1" numFmtId="4">
    <oc r="D16">
      <v>546.6</v>
    </oc>
    <nc r="D16">
      <v>549.70000000000005</v>
    </nc>
  </rcc>
  <rcc rId="947" sId="1" numFmtId="4">
    <oc r="D17">
      <v>333.8</v>
    </oc>
    <nc r="D17">
      <v>350.8</v>
    </nc>
  </rcc>
  <rcc rId="948" sId="1" numFmtId="4">
    <oc r="D23">
      <v>289.8</v>
    </oc>
    <nc r="D23">
      <v>291.3</v>
    </nc>
  </rcc>
  <rcc rId="949" sId="1" numFmtId="4">
    <oc r="D24">
      <v>156.30000000000001</v>
    </oc>
    <nc r="D24">
      <v>160.4</v>
    </nc>
  </rcc>
  <rcc rId="950" sId="1" numFmtId="4">
    <oc r="D25">
      <v>19</v>
    </oc>
    <nc r="D25">
      <v>19.100000000000001</v>
    </nc>
  </rcc>
  <rcc rId="951" sId="1" numFmtId="4">
    <oc r="D26">
      <v>13.6</v>
    </oc>
    <nc r="D26">
      <v>14.6</v>
    </nc>
  </rcc>
  <rcc rId="952" sId="1" numFmtId="4">
    <oc r="D30">
      <v>288.5</v>
    </oc>
    <nc r="D30">
      <v>288.89999999999998</v>
    </nc>
  </rcc>
  <rcc rId="953" sId="1" numFmtId="4">
    <oc r="D31">
      <v>220.6</v>
    </oc>
    <nc r="D31">
      <v>224.1</v>
    </nc>
  </rcc>
  <rcc rId="954" sId="1" numFmtId="4">
    <oc r="D33">
      <v>23.6</v>
    </oc>
    <nc r="D33">
      <v>27.3</v>
    </nc>
  </rcc>
  <rcc rId="955" sId="1" numFmtId="4">
    <oc r="D37">
      <v>475.1</v>
    </oc>
    <nc r="D37">
      <v>465.3</v>
    </nc>
  </rcc>
  <rcc rId="956" sId="1" numFmtId="4">
    <oc r="D38">
      <v>343.9</v>
    </oc>
    <nc r="D38">
      <v>371.6</v>
    </nc>
  </rcc>
  <rcc rId="957" sId="1" numFmtId="4">
    <nc r="D44">
      <v>4</v>
    </nc>
  </rcc>
  <rcc rId="958" sId="1" numFmtId="4">
    <oc r="D45">
      <v>49.4</v>
    </oc>
    <nc r="D45">
      <v>93</v>
    </nc>
  </rcc>
  <rcc rId="959" sId="1" numFmtId="4">
    <oc r="D52">
      <v>283.3</v>
    </oc>
    <nc r="D52">
      <v>288.89999999999998</v>
    </nc>
  </rcc>
  <rcc rId="960" sId="1" numFmtId="4">
    <oc r="D53">
      <v>238</v>
    </oc>
    <nc r="D53">
      <v>258.2</v>
    </nc>
  </rcc>
  <rcc rId="961" sId="1" numFmtId="4">
    <oc r="D54">
      <v>20.7</v>
    </oc>
    <nc r="D54">
      <v>19.8</v>
    </nc>
  </rcc>
  <rcc rId="962" sId="1" numFmtId="4">
    <oc r="D59">
      <v>649.70000000000005</v>
    </oc>
    <nc r="D59">
      <v>642.5</v>
    </nc>
  </rcc>
  <rcc rId="963" sId="1" numFmtId="4">
    <oc r="D60">
      <v>521.79999999999995</v>
    </oc>
    <nc r="D60">
      <v>560.1</v>
    </nc>
  </rcc>
  <rcc rId="964" sId="1" numFmtId="4">
    <oc r="D61">
      <v>89</v>
    </oc>
    <nc r="D61">
      <v>82</v>
    </nc>
  </rcc>
  <rcc rId="965" sId="1" numFmtId="4">
    <oc r="D67">
      <v>576.1</v>
    </oc>
    <nc r="D67">
      <v>595.4</v>
    </nc>
  </rcc>
  <rcc rId="966" sId="1" numFmtId="4">
    <oc r="D68">
      <v>776.3</v>
    </oc>
    <nc r="D68">
      <v>842.8</v>
    </nc>
  </rcc>
  <rcc rId="967" sId="1" numFmtId="4">
    <oc r="D69">
      <v>2.7</v>
    </oc>
    <nc r="D69">
      <v>3.4</v>
    </nc>
  </rcc>
  <rcc rId="968" sId="1" numFmtId="4">
    <oc r="D74">
      <v>612.5</v>
    </oc>
    <nc r="D74">
      <v>611.20000000000005</v>
    </nc>
  </rcc>
  <rcc rId="969" sId="1" numFmtId="4">
    <oc r="D75">
      <v>680.7</v>
    </oc>
    <nc r="D75">
      <v>729.8</v>
    </nc>
  </rcc>
  <rcc rId="970" sId="1" numFmtId="4">
    <oc r="D76">
      <v>17.399999999999999</v>
    </oc>
    <nc r="D76">
      <v>18.600000000000001</v>
    </nc>
  </rcc>
  <rcc rId="971" sId="1" numFmtId="4">
    <oc r="D81">
      <v>953.5</v>
    </oc>
    <nc r="D81">
      <v>967.4</v>
    </nc>
  </rcc>
  <rcc rId="972" sId="1" numFmtId="4">
    <oc r="D82">
      <v>827.3</v>
    </oc>
    <nc r="D82">
      <v>844.4</v>
    </nc>
  </rcc>
  <rcc rId="973" sId="1" numFmtId="4">
    <oc r="D83">
      <v>36.200000000000003</v>
    </oc>
    <nc r="D83">
      <v>35.200000000000003</v>
    </nc>
  </rcc>
  <rcc rId="974" sId="1" numFmtId="4">
    <oc r="D84">
      <v>88.8</v>
    </oc>
    <nc r="D84">
      <v>100</v>
    </nc>
  </rcc>
  <rcc rId="975" sId="1" numFmtId="4">
    <oc r="D88">
      <v>741</v>
    </oc>
    <nc r="D88">
      <v>765.3</v>
    </nc>
  </rcc>
  <rcc rId="976" sId="1" numFmtId="4">
    <oc r="D89">
      <v>1568.7</v>
    </oc>
    <nc r="D89">
      <v>1687</v>
    </nc>
  </rcc>
  <rcc rId="977" sId="1" numFmtId="4">
    <oc r="D91">
      <v>167.8</v>
    </oc>
    <nc r="D91">
      <v>192.8</v>
    </nc>
  </rcc>
  <rcc rId="978" sId="1" numFmtId="4">
    <oc r="D95">
      <v>874.4</v>
    </oc>
    <nc r="D95">
      <v>903.5</v>
    </nc>
  </rcc>
  <rcc rId="979" sId="1" numFmtId="4">
    <oc r="D96">
      <v>1113.3</v>
    </oc>
    <nc r="D96">
      <v>1176.7</v>
    </nc>
  </rcc>
  <rcc rId="980" sId="1" numFmtId="4">
    <oc r="D102">
      <v>355.9</v>
    </oc>
    <nc r="D102">
      <v>384.4</v>
    </nc>
  </rcc>
  <rcc rId="981" sId="1" numFmtId="4">
    <oc r="D103">
      <v>407.6</v>
    </oc>
    <nc r="D103">
      <v>423.8</v>
    </nc>
  </rcc>
  <rcc rId="982" sId="1" numFmtId="4">
    <oc r="D109">
      <v>665.8</v>
    </oc>
    <nc r="D109">
      <v>664.6</v>
    </nc>
  </rcc>
  <rcc rId="983" sId="1" numFmtId="4">
    <oc r="D110">
      <v>686.4</v>
    </oc>
    <nc r="D110">
      <v>733.3</v>
    </nc>
  </rcc>
  <rcc rId="984" sId="1" numFmtId="4">
    <oc r="D111">
      <v>16.5</v>
    </oc>
    <nc r="D111">
      <v>15.4</v>
    </nc>
  </rcc>
  <rcc rId="985" sId="1" numFmtId="4">
    <oc r="D116">
      <v>369.1</v>
    </oc>
    <nc r="D116">
      <v>361.1</v>
    </nc>
  </rcc>
  <rcc rId="986" sId="1" numFmtId="4">
    <oc r="D117">
      <v>332.5</v>
    </oc>
    <nc r="D117">
      <v>357.4</v>
    </nc>
  </rcc>
  <rcc rId="987" sId="1" numFmtId="4">
    <oc r="D118">
      <v>23</v>
    </oc>
    <nc r="D118">
      <v>24.6</v>
    </nc>
  </rcc>
  <rcc rId="988" sId="1" numFmtId="4">
    <oc r="D123">
      <v>578.4</v>
    </oc>
    <nc r="D123">
      <v>562.4</v>
    </nc>
  </rcc>
  <rcc rId="989" sId="1" numFmtId="4">
    <oc r="D124">
      <v>610.20000000000005</v>
    </oc>
    <nc r="D124">
      <v>667.9</v>
    </nc>
  </rcc>
  <rcc rId="990" sId="1" numFmtId="4">
    <oc r="D125">
      <v>26</v>
    </oc>
    <nc r="D125">
      <v>21.3</v>
    </nc>
  </rcc>
  <rcc rId="991" sId="1" numFmtId="4">
    <oc r="D126">
      <v>157.4</v>
    </oc>
    <nc r="D126">
      <v>137.4</v>
    </nc>
  </rcc>
  <rcc rId="992" sId="1" numFmtId="4">
    <oc r="D130">
      <v>409</v>
    </oc>
    <nc r="D130">
      <v>408.7</v>
    </nc>
  </rcc>
  <rcc rId="993" sId="1" numFmtId="4">
    <oc r="D131">
      <v>537.70000000000005</v>
    </oc>
    <nc r="D131">
      <v>544.6</v>
    </nc>
  </rcc>
  <rcc rId="994" sId="1" numFmtId="4">
    <oc r="D132">
      <v>31.4</v>
    </oc>
    <nc r="D132">
      <v>25.5</v>
    </nc>
  </rcc>
  <rcc rId="995" sId="1" numFmtId="4">
    <oc r="D138">
      <v>548.20000000000005</v>
    </oc>
    <nc r="D138">
      <v>550.6</v>
    </nc>
  </rcc>
  <rcc rId="996" sId="1" numFmtId="4">
    <oc r="D139">
      <v>63.1</v>
    </oc>
    <nc r="D139">
      <v>76.599999999999994</v>
    </nc>
  </rcc>
  <rcc rId="997" sId="1" numFmtId="4">
    <oc r="D145">
      <v>162.19999999999999</v>
    </oc>
    <nc r="D145">
      <v>166.5</v>
    </nc>
  </rcc>
  <rcc rId="998" sId="1" numFmtId="4">
    <oc r="D146">
      <v>161.69999999999999</v>
    </oc>
    <nc r="D146">
      <v>163.9</v>
    </nc>
  </rcc>
  <rcc rId="999" sId="1" numFmtId="4">
    <oc r="D157">
      <v>432.2</v>
    </oc>
    <nc r="D157">
      <v>443.2</v>
    </nc>
  </rcc>
  <rcc rId="1000" sId="1" numFmtId="4">
    <oc r="D158">
      <v>136.9</v>
    </oc>
    <nc r="D158">
      <v>143.5</v>
    </nc>
  </rcc>
  <rcc rId="1001" sId="1" numFmtId="4">
    <oc r="D159">
      <v>35</v>
    </oc>
    <nc r="D159">
      <v>18</v>
    </nc>
  </rcc>
  <rcc rId="1002" sId="1" numFmtId="4">
    <oc r="D164">
      <v>698.6</v>
    </oc>
    <nc r="D164">
      <v>692.5</v>
    </nc>
  </rcc>
  <rcc rId="1003" sId="1" numFmtId="4">
    <oc r="D165">
      <v>1759.7</v>
    </oc>
    <nc r="D165">
      <v>1813.4</v>
    </nc>
  </rcc>
  <rcc rId="1004" sId="1" numFmtId="4">
    <oc r="D170">
      <v>7</v>
    </oc>
    <nc r="D170">
      <v>5.9</v>
    </nc>
  </rcc>
  <rcc rId="1005" sId="1" numFmtId="4">
    <nc r="D178">
      <v>2.1</v>
    </nc>
  </rcc>
  <rcc rId="1006" sId="1" numFmtId="4">
    <oc r="D183">
      <v>573.29999999999995</v>
    </oc>
    <nc r="D183">
      <v>549.1</v>
    </nc>
  </rcc>
  <rcc rId="1007" sId="1" numFmtId="4">
    <oc r="D184">
      <v>964.5</v>
    </oc>
    <nc r="D184">
      <v>1071.5</v>
    </nc>
  </rcc>
  <rcc rId="1008" sId="1" numFmtId="4">
    <oc r="D191">
      <v>15</v>
    </oc>
    <nc r="D191">
      <v>2.7</v>
    </nc>
  </rcc>
  <rcc rId="1009" sId="1" numFmtId="4">
    <oc r="D196">
      <v>50</v>
    </oc>
    <nc r="D196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" sId="1" numFmtId="4">
    <oc r="D200">
      <v>72</v>
    </oc>
    <nc r="D200">
      <v>143.69999999999999</v>
    </nc>
  </rcc>
  <rrc rId="1011" sId="1" ref="A201:XFD201" action="insertRow"/>
  <rcc rId="1012" sId="1" odxf="1" dxf="1">
    <nc r="C201" t="inlineStr">
      <is>
        <t>Lietuvos Respublikos valstybės biudžeto dotacijos</t>
      </is>
    </nc>
    <odxf>
      <border outline="0">
        <bottom style="thin">
          <color indexed="64"/>
        </bottom>
      </border>
    </odxf>
    <ndxf>
      <border outline="0">
        <bottom/>
      </border>
    </ndxf>
  </rcc>
  <rcc rId="1013" sId="1" numFmtId="4">
    <nc r="D201">
      <v>68</v>
    </nc>
  </rcc>
  <rcc rId="1014" sId="1" numFmtId="4">
    <nc r="D202">
      <v>101.4</v>
    </nc>
  </rcc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03"/>
  <sheetViews>
    <sheetView tabSelected="1" topLeftCell="A271" zoomScaleNormal="100" workbookViewId="0">
      <selection activeCell="B291" sqref="B291:G29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91" t="s">
        <v>18</v>
      </c>
      <c r="C2" s="91"/>
      <c r="D2" s="91"/>
      <c r="E2" s="91"/>
      <c r="F2" s="91"/>
      <c r="G2" s="91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9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32</v>
      </c>
      <c r="C5" s="12" t="s">
        <v>88</v>
      </c>
      <c r="D5" s="13"/>
      <c r="E5" s="13"/>
      <c r="F5" s="13"/>
      <c r="G5" s="53"/>
    </row>
    <row r="6" spans="2:7" ht="30" customHeight="1" x14ac:dyDescent="0.2">
      <c r="B6" s="14" t="s">
        <v>35</v>
      </c>
      <c r="C6" s="15" t="s">
        <v>89</v>
      </c>
      <c r="D6" s="31"/>
      <c r="E6" s="31"/>
      <c r="F6" s="31"/>
      <c r="G6" s="54" t="s">
        <v>73</v>
      </c>
    </row>
    <row r="7" spans="2:7" ht="17.25" customHeight="1" x14ac:dyDescent="0.2">
      <c r="B7" s="33"/>
      <c r="C7" s="32" t="s">
        <v>3</v>
      </c>
      <c r="D7" s="34">
        <f>SUM(D9:D12)</f>
        <v>581.29999999999995</v>
      </c>
      <c r="E7" s="34">
        <f t="shared" ref="E7:F7" si="0">SUM(E9:E12)</f>
        <v>582.69999999999993</v>
      </c>
      <c r="F7" s="34">
        <f t="shared" si="0"/>
        <v>588.9</v>
      </c>
      <c r="G7" s="55"/>
    </row>
    <row r="8" spans="2:7" ht="17.25" customHeight="1" x14ac:dyDescent="0.2">
      <c r="B8" s="36"/>
      <c r="C8" s="38" t="s">
        <v>4</v>
      </c>
      <c r="D8" s="39"/>
      <c r="E8" s="39"/>
      <c r="F8" s="39"/>
      <c r="G8" s="56"/>
    </row>
    <row r="9" spans="2:7" ht="27.75" customHeight="1" x14ac:dyDescent="0.2">
      <c r="B9" s="36"/>
      <c r="C9" s="16" t="s">
        <v>11</v>
      </c>
      <c r="D9" s="7">
        <v>364.7</v>
      </c>
      <c r="E9" s="7">
        <v>381.2</v>
      </c>
      <c r="F9" s="7">
        <v>385.2</v>
      </c>
      <c r="G9" s="57"/>
    </row>
    <row r="10" spans="2:7" ht="17.25" customHeight="1" x14ac:dyDescent="0.2">
      <c r="B10" s="36"/>
      <c r="C10" s="16" t="s">
        <v>14</v>
      </c>
      <c r="D10" s="7">
        <v>171.9</v>
      </c>
      <c r="E10" s="7">
        <v>162.1</v>
      </c>
      <c r="F10" s="7">
        <v>163.80000000000001</v>
      </c>
      <c r="G10" s="57"/>
    </row>
    <row r="11" spans="2:7" ht="18.75" customHeight="1" x14ac:dyDescent="0.2">
      <c r="B11" s="36"/>
      <c r="C11" s="16" t="s">
        <v>19</v>
      </c>
      <c r="D11" s="7">
        <v>23.4</v>
      </c>
      <c r="E11" s="7">
        <v>24.3</v>
      </c>
      <c r="F11" s="7">
        <v>24.6</v>
      </c>
      <c r="G11" s="57"/>
    </row>
    <row r="12" spans="2:7" ht="16.5" customHeight="1" x14ac:dyDescent="0.2">
      <c r="B12" s="37"/>
      <c r="C12" s="16" t="s">
        <v>10</v>
      </c>
      <c r="D12" s="7">
        <v>21.3</v>
      </c>
      <c r="E12" s="7">
        <v>15.1</v>
      </c>
      <c r="F12" s="7">
        <v>15.3</v>
      </c>
      <c r="G12" s="57"/>
    </row>
    <row r="13" spans="2:7" ht="30" customHeight="1" x14ac:dyDescent="0.2">
      <c r="B13" s="14" t="s">
        <v>33</v>
      </c>
      <c r="C13" s="15" t="s">
        <v>90</v>
      </c>
      <c r="D13" s="31"/>
      <c r="E13" s="31"/>
      <c r="F13" s="31"/>
      <c r="G13" s="54" t="s">
        <v>73</v>
      </c>
    </row>
    <row r="14" spans="2:7" ht="17.25" customHeight="1" x14ac:dyDescent="0.2">
      <c r="B14" s="45"/>
      <c r="C14" s="32" t="s">
        <v>3</v>
      </c>
      <c r="D14" s="34">
        <f>SUM(D16:D19)</f>
        <v>994.9</v>
      </c>
      <c r="E14" s="34">
        <f t="shared" ref="E14:F14" si="1">SUM(E16:E19)</f>
        <v>1004.1</v>
      </c>
      <c r="F14" s="34">
        <f t="shared" si="1"/>
        <v>1014.4</v>
      </c>
      <c r="G14" s="55"/>
    </row>
    <row r="15" spans="2:7" ht="17.25" customHeight="1" x14ac:dyDescent="0.2">
      <c r="B15" s="47"/>
      <c r="C15" s="44" t="s">
        <v>4</v>
      </c>
      <c r="D15" s="39"/>
      <c r="E15" s="39"/>
      <c r="F15" s="39"/>
      <c r="G15" s="56"/>
    </row>
    <row r="16" spans="2:7" ht="27.75" customHeight="1" x14ac:dyDescent="0.2">
      <c r="B16" s="36"/>
      <c r="C16" s="42" t="s">
        <v>11</v>
      </c>
      <c r="D16" s="7">
        <v>549.70000000000005</v>
      </c>
      <c r="E16" s="7">
        <v>581.1</v>
      </c>
      <c r="F16" s="7">
        <v>587</v>
      </c>
      <c r="G16" s="57"/>
    </row>
    <row r="17" spans="2:7" ht="18.75" customHeight="1" x14ac:dyDescent="0.2">
      <c r="B17" s="36"/>
      <c r="C17" s="42" t="s">
        <v>14</v>
      </c>
      <c r="D17" s="7">
        <v>350.8</v>
      </c>
      <c r="E17" s="7">
        <v>344</v>
      </c>
      <c r="F17" s="7">
        <v>347.6</v>
      </c>
      <c r="G17" s="57"/>
    </row>
    <row r="18" spans="2:7" ht="19.5" customHeight="1" x14ac:dyDescent="0.2">
      <c r="B18" s="85"/>
      <c r="C18" s="42" t="s">
        <v>19</v>
      </c>
      <c r="D18" s="7">
        <v>45.1</v>
      </c>
      <c r="E18" s="7">
        <v>46.8</v>
      </c>
      <c r="F18" s="7">
        <v>47.3</v>
      </c>
      <c r="G18" s="57"/>
    </row>
    <row r="19" spans="2:7" ht="16.5" customHeight="1" x14ac:dyDescent="0.2">
      <c r="B19" s="86"/>
      <c r="C19" s="42" t="s">
        <v>10</v>
      </c>
      <c r="D19" s="7">
        <v>49.3</v>
      </c>
      <c r="E19" s="7">
        <v>32.200000000000003</v>
      </c>
      <c r="F19" s="7">
        <v>32.5</v>
      </c>
      <c r="G19" s="57"/>
    </row>
    <row r="20" spans="2:7" ht="30" customHeight="1" x14ac:dyDescent="0.2">
      <c r="B20" s="46" t="s">
        <v>34</v>
      </c>
      <c r="C20" s="15" t="s">
        <v>91</v>
      </c>
      <c r="D20" s="25"/>
      <c r="E20" s="25"/>
      <c r="F20" s="25"/>
      <c r="G20" s="54" t="s">
        <v>73</v>
      </c>
    </row>
    <row r="21" spans="2:7" ht="17.25" customHeight="1" x14ac:dyDescent="0.2">
      <c r="B21" s="17"/>
      <c r="C21" s="19" t="s">
        <v>21</v>
      </c>
      <c r="D21" s="9">
        <f>SUM(D23:D26)</f>
        <v>485.40000000000009</v>
      </c>
      <c r="E21" s="9">
        <f t="shared" ref="E21:F21" si="2">SUM(E23:E26)</f>
        <v>496.8</v>
      </c>
      <c r="F21" s="9">
        <f t="shared" si="2"/>
        <v>502.09999999999997</v>
      </c>
      <c r="G21" s="58"/>
    </row>
    <row r="22" spans="2:7" ht="17.25" customHeight="1" x14ac:dyDescent="0.2">
      <c r="B22" s="87"/>
      <c r="C22" s="44" t="s">
        <v>4</v>
      </c>
      <c r="D22" s="7"/>
      <c r="E22" s="7"/>
      <c r="F22" s="7"/>
      <c r="G22" s="59"/>
    </row>
    <row r="23" spans="2:7" ht="27.75" customHeight="1" x14ac:dyDescent="0.2">
      <c r="B23" s="88"/>
      <c r="C23" s="42" t="s">
        <v>11</v>
      </c>
      <c r="D23" s="23">
        <v>291.3</v>
      </c>
      <c r="E23" s="24">
        <v>306.10000000000002</v>
      </c>
      <c r="F23" s="24">
        <v>309.3</v>
      </c>
      <c r="G23" s="60"/>
    </row>
    <row r="24" spans="2:7" ht="15.75" customHeight="1" x14ac:dyDescent="0.2">
      <c r="B24" s="88"/>
      <c r="C24" s="42" t="s">
        <v>14</v>
      </c>
      <c r="D24" s="23">
        <v>160.4</v>
      </c>
      <c r="E24" s="24">
        <v>161.4</v>
      </c>
      <c r="F24" s="24">
        <v>163.1</v>
      </c>
      <c r="G24" s="60"/>
    </row>
    <row r="25" spans="2:7" ht="18.75" customHeight="1" x14ac:dyDescent="0.2">
      <c r="B25" s="88"/>
      <c r="C25" s="42" t="s">
        <v>19</v>
      </c>
      <c r="D25" s="23">
        <v>19.100000000000001</v>
      </c>
      <c r="E25" s="24">
        <v>19.7</v>
      </c>
      <c r="F25" s="24">
        <v>20</v>
      </c>
      <c r="G25" s="60"/>
    </row>
    <row r="26" spans="2:7" ht="16.149999999999999" customHeight="1" x14ac:dyDescent="0.2">
      <c r="B26" s="89"/>
      <c r="C26" s="42" t="s">
        <v>10</v>
      </c>
      <c r="D26" s="23">
        <v>14.6</v>
      </c>
      <c r="E26" s="24">
        <v>9.6</v>
      </c>
      <c r="F26" s="24">
        <v>9.6999999999999993</v>
      </c>
      <c r="G26" s="60"/>
    </row>
    <row r="27" spans="2:7" ht="35.25" customHeight="1" x14ac:dyDescent="0.2">
      <c r="B27" s="46" t="s">
        <v>36</v>
      </c>
      <c r="C27" s="15" t="s">
        <v>92</v>
      </c>
      <c r="D27" s="25"/>
      <c r="E27" s="25"/>
      <c r="F27" s="25"/>
      <c r="G27" s="54" t="s">
        <v>73</v>
      </c>
    </row>
    <row r="28" spans="2:7" ht="16.149999999999999" customHeight="1" x14ac:dyDescent="0.2">
      <c r="B28" s="17"/>
      <c r="C28" s="19" t="s">
        <v>3</v>
      </c>
      <c r="D28" s="9">
        <f>SUM(D30:D33)</f>
        <v>569.59999999999991</v>
      </c>
      <c r="E28" s="9">
        <f t="shared" ref="E28:F28" si="3">SUM(E30:E33)</f>
        <v>576.20000000000005</v>
      </c>
      <c r="F28" s="9">
        <f t="shared" si="3"/>
        <v>582.30000000000007</v>
      </c>
      <c r="G28" s="58"/>
    </row>
    <row r="29" spans="2:7" ht="16.149999999999999" customHeight="1" x14ac:dyDescent="0.2">
      <c r="B29" s="87"/>
      <c r="C29" s="44" t="s">
        <v>4</v>
      </c>
      <c r="D29" s="7"/>
      <c r="E29" s="7"/>
      <c r="F29" s="7"/>
      <c r="G29" s="59"/>
    </row>
    <row r="30" spans="2:7" ht="16.149999999999999" customHeight="1" x14ac:dyDescent="0.2">
      <c r="B30" s="88"/>
      <c r="C30" s="42" t="s">
        <v>11</v>
      </c>
      <c r="D30" s="23">
        <v>288.89999999999998</v>
      </c>
      <c r="E30" s="24">
        <v>304.10000000000002</v>
      </c>
      <c r="F30" s="24">
        <v>307.3</v>
      </c>
      <c r="G30" s="60"/>
    </row>
    <row r="31" spans="2:7" ht="17.25" customHeight="1" x14ac:dyDescent="0.2">
      <c r="B31" s="88"/>
      <c r="C31" s="42" t="s">
        <v>14</v>
      </c>
      <c r="D31" s="23">
        <v>224.1</v>
      </c>
      <c r="E31" s="24">
        <v>227.3</v>
      </c>
      <c r="F31" s="24">
        <v>229.7</v>
      </c>
      <c r="G31" s="60"/>
    </row>
    <row r="32" spans="2:7" ht="16.149999999999999" customHeight="1" x14ac:dyDescent="0.2">
      <c r="B32" s="88"/>
      <c r="C32" s="42" t="s">
        <v>19</v>
      </c>
      <c r="D32" s="23">
        <v>29.3</v>
      </c>
      <c r="E32" s="24">
        <v>30.4</v>
      </c>
      <c r="F32" s="24">
        <v>30.7</v>
      </c>
      <c r="G32" s="60"/>
    </row>
    <row r="33" spans="2:7" ht="16.149999999999999" customHeight="1" x14ac:dyDescent="0.2">
      <c r="B33" s="89"/>
      <c r="C33" s="42" t="s">
        <v>10</v>
      </c>
      <c r="D33" s="23">
        <v>27.3</v>
      </c>
      <c r="E33" s="24">
        <v>14.4</v>
      </c>
      <c r="F33" s="24">
        <v>14.6</v>
      </c>
      <c r="G33" s="60"/>
    </row>
    <row r="34" spans="2:7" ht="31.5" customHeight="1" x14ac:dyDescent="0.2">
      <c r="B34" s="46" t="s">
        <v>37</v>
      </c>
      <c r="C34" s="15" t="s">
        <v>93</v>
      </c>
      <c r="D34" s="25"/>
      <c r="E34" s="25"/>
      <c r="F34" s="25"/>
      <c r="G34" s="54" t="s">
        <v>73</v>
      </c>
    </row>
    <row r="35" spans="2:7" ht="16.149999999999999" customHeight="1" x14ac:dyDescent="0.2">
      <c r="B35" s="17"/>
      <c r="C35" s="19" t="s">
        <v>3</v>
      </c>
      <c r="D35" s="9">
        <f>SUM(D37:D40)</f>
        <v>961.20000000000016</v>
      </c>
      <c r="E35" s="9">
        <f t="shared" ref="E35:F35" si="4">SUM(E37:E40)</f>
        <v>977.9</v>
      </c>
      <c r="F35" s="9">
        <f t="shared" si="4"/>
        <v>988.3</v>
      </c>
      <c r="G35" s="58"/>
    </row>
    <row r="36" spans="2:7" ht="16.149999999999999" customHeight="1" x14ac:dyDescent="0.2">
      <c r="B36" s="87"/>
      <c r="C36" s="44" t="s">
        <v>4</v>
      </c>
      <c r="D36" s="7"/>
      <c r="E36" s="7"/>
      <c r="F36" s="7"/>
      <c r="G36" s="59"/>
    </row>
    <row r="37" spans="2:7" ht="31.9" customHeight="1" x14ac:dyDescent="0.2">
      <c r="B37" s="88"/>
      <c r="C37" s="42" t="s">
        <v>11</v>
      </c>
      <c r="D37" s="23">
        <v>465.3</v>
      </c>
      <c r="E37" s="24">
        <v>499.7</v>
      </c>
      <c r="F37" s="24">
        <v>505</v>
      </c>
      <c r="G37" s="60"/>
    </row>
    <row r="38" spans="2:7" ht="16.149999999999999" customHeight="1" x14ac:dyDescent="0.2">
      <c r="B38" s="88"/>
      <c r="C38" s="42" t="s">
        <v>14</v>
      </c>
      <c r="D38" s="23">
        <v>371.6</v>
      </c>
      <c r="E38" s="24">
        <v>356.7</v>
      </c>
      <c r="F38" s="24">
        <v>360.5</v>
      </c>
      <c r="G38" s="60"/>
    </row>
    <row r="39" spans="2:7" ht="16.149999999999999" customHeight="1" x14ac:dyDescent="0.2">
      <c r="B39" s="88"/>
      <c r="C39" s="42" t="s">
        <v>19</v>
      </c>
      <c r="D39" s="23">
        <v>68.599999999999994</v>
      </c>
      <c r="E39" s="24">
        <v>71.2</v>
      </c>
      <c r="F39" s="24">
        <v>72</v>
      </c>
      <c r="G39" s="60"/>
    </row>
    <row r="40" spans="2:7" ht="16.149999999999999" customHeight="1" x14ac:dyDescent="0.2">
      <c r="B40" s="89"/>
      <c r="C40" s="42" t="s">
        <v>10</v>
      </c>
      <c r="D40" s="23">
        <v>55.7</v>
      </c>
      <c r="E40" s="24">
        <v>50.3</v>
      </c>
      <c r="F40" s="24">
        <v>50.8</v>
      </c>
      <c r="G40" s="60"/>
    </row>
    <row r="41" spans="2:7" ht="30" customHeight="1" x14ac:dyDescent="0.2">
      <c r="B41" s="46" t="s">
        <v>38</v>
      </c>
      <c r="C41" s="15" t="s">
        <v>94</v>
      </c>
      <c r="D41" s="25"/>
      <c r="E41" s="25"/>
      <c r="F41" s="25"/>
      <c r="G41" s="54" t="s">
        <v>73</v>
      </c>
    </row>
    <row r="42" spans="2:7" ht="16.149999999999999" customHeight="1" x14ac:dyDescent="0.2">
      <c r="B42" s="17"/>
      <c r="C42" s="19" t="s">
        <v>3</v>
      </c>
      <c r="D42" s="9">
        <f>SUM(D44:D47)</f>
        <v>97</v>
      </c>
      <c r="E42" s="9">
        <f t="shared" ref="E42:F42" si="5">SUM(E44:E47)</f>
        <v>51.2</v>
      </c>
      <c r="F42" s="9">
        <f t="shared" si="5"/>
        <v>51.7</v>
      </c>
      <c r="G42" s="58"/>
    </row>
    <row r="43" spans="2:7" ht="16.149999999999999" customHeight="1" x14ac:dyDescent="0.2">
      <c r="B43" s="87"/>
      <c r="C43" s="44" t="s">
        <v>4</v>
      </c>
      <c r="D43" s="7"/>
      <c r="E43" s="7"/>
      <c r="F43" s="7"/>
      <c r="G43" s="59"/>
    </row>
    <row r="44" spans="2:7" ht="16.149999999999999" customHeight="1" x14ac:dyDescent="0.2">
      <c r="B44" s="88"/>
      <c r="C44" s="42" t="s">
        <v>11</v>
      </c>
      <c r="D44" s="24">
        <v>4</v>
      </c>
      <c r="E44" s="24"/>
      <c r="F44" s="24"/>
      <c r="G44" s="60"/>
    </row>
    <row r="45" spans="2:7" ht="16.149999999999999" customHeight="1" x14ac:dyDescent="0.2">
      <c r="B45" s="88"/>
      <c r="C45" s="42" t="s">
        <v>14</v>
      </c>
      <c r="D45" s="23">
        <v>93</v>
      </c>
      <c r="E45" s="24">
        <v>51.2</v>
      </c>
      <c r="F45" s="24">
        <v>51.7</v>
      </c>
      <c r="G45" s="60"/>
    </row>
    <row r="46" spans="2:7" ht="16.149999999999999" customHeight="1" x14ac:dyDescent="0.2">
      <c r="B46" s="88"/>
      <c r="C46" s="42" t="s">
        <v>19</v>
      </c>
      <c r="D46" s="24"/>
      <c r="E46" s="24"/>
      <c r="F46" s="24"/>
      <c r="G46" s="60"/>
    </row>
    <row r="47" spans="2:7" ht="16.149999999999999" customHeight="1" x14ac:dyDescent="0.2">
      <c r="B47" s="89"/>
      <c r="C47" s="42" t="s">
        <v>10</v>
      </c>
      <c r="D47" s="24"/>
      <c r="E47" s="24"/>
      <c r="F47" s="24"/>
      <c r="G47" s="60"/>
    </row>
    <row r="48" spans="2:7" ht="25.5" customHeight="1" x14ac:dyDescent="0.2">
      <c r="B48" s="12" t="s">
        <v>30</v>
      </c>
      <c r="C48" s="12" t="s">
        <v>96</v>
      </c>
      <c r="D48" s="13"/>
      <c r="E48" s="13"/>
      <c r="F48" s="13"/>
      <c r="G48" s="53"/>
    </row>
    <row r="49" spans="2:7" ht="33" customHeight="1" x14ac:dyDescent="0.2">
      <c r="B49" s="46" t="s">
        <v>31</v>
      </c>
      <c r="C49" s="15" t="s">
        <v>95</v>
      </c>
      <c r="D49" s="25"/>
      <c r="E49" s="25"/>
      <c r="F49" s="25"/>
      <c r="G49" s="54" t="s">
        <v>73</v>
      </c>
    </row>
    <row r="50" spans="2:7" ht="16.149999999999999" customHeight="1" x14ac:dyDescent="0.2">
      <c r="B50" s="17"/>
      <c r="C50" s="19" t="s">
        <v>3</v>
      </c>
      <c r="D50" s="9">
        <f>SUM(D52:D55)</f>
        <v>600.89999999999986</v>
      </c>
      <c r="E50" s="9">
        <f t="shared" ref="E50:F50" si="6">SUM(E52:E55)</f>
        <v>595.70000000000005</v>
      </c>
      <c r="F50" s="9">
        <f t="shared" si="6"/>
        <v>602</v>
      </c>
      <c r="G50" s="58"/>
    </row>
    <row r="51" spans="2:7" ht="16.149999999999999" customHeight="1" x14ac:dyDescent="0.2">
      <c r="B51" s="87"/>
      <c r="C51" s="44" t="s">
        <v>4</v>
      </c>
      <c r="D51" s="7"/>
      <c r="E51" s="7"/>
      <c r="F51" s="7"/>
      <c r="G51" s="59"/>
    </row>
    <row r="52" spans="2:7" ht="16.149999999999999" customHeight="1" x14ac:dyDescent="0.2">
      <c r="B52" s="88"/>
      <c r="C52" s="42" t="s">
        <v>11</v>
      </c>
      <c r="D52" s="23">
        <v>288.89999999999998</v>
      </c>
      <c r="E52" s="24">
        <v>303.60000000000002</v>
      </c>
      <c r="F52" s="24">
        <v>306.8</v>
      </c>
      <c r="G52" s="60"/>
    </row>
    <row r="53" spans="2:7" ht="16.149999999999999" customHeight="1" x14ac:dyDescent="0.2">
      <c r="B53" s="88"/>
      <c r="C53" s="42" t="s">
        <v>14</v>
      </c>
      <c r="D53" s="23">
        <v>258.2</v>
      </c>
      <c r="E53" s="24">
        <v>242.4</v>
      </c>
      <c r="F53" s="24">
        <v>245</v>
      </c>
      <c r="G53" s="60"/>
    </row>
    <row r="54" spans="2:7" ht="16.149999999999999" customHeight="1" x14ac:dyDescent="0.2">
      <c r="B54" s="88"/>
      <c r="C54" s="42" t="s">
        <v>19</v>
      </c>
      <c r="D54" s="23">
        <v>19.8</v>
      </c>
      <c r="E54" s="24">
        <v>21.5</v>
      </c>
      <c r="F54" s="24">
        <v>21.7</v>
      </c>
      <c r="G54" s="60"/>
    </row>
    <row r="55" spans="2:7" ht="16.149999999999999" customHeight="1" x14ac:dyDescent="0.2">
      <c r="B55" s="89"/>
      <c r="C55" s="42" t="s">
        <v>10</v>
      </c>
      <c r="D55" s="23">
        <v>34</v>
      </c>
      <c r="E55" s="24">
        <v>28.2</v>
      </c>
      <c r="F55" s="24">
        <v>28.5</v>
      </c>
      <c r="G55" s="60"/>
    </row>
    <row r="56" spans="2:7" ht="28.5" customHeight="1" x14ac:dyDescent="0.2">
      <c r="B56" s="46" t="s">
        <v>39</v>
      </c>
      <c r="C56" s="15" t="s">
        <v>97</v>
      </c>
      <c r="D56" s="25"/>
      <c r="E56" s="25"/>
      <c r="F56" s="25"/>
      <c r="G56" s="54" t="s">
        <v>73</v>
      </c>
    </row>
    <row r="57" spans="2:7" ht="16.149999999999999" customHeight="1" x14ac:dyDescent="0.2">
      <c r="B57" s="17"/>
      <c r="C57" s="19" t="s">
        <v>3</v>
      </c>
      <c r="D57" s="9">
        <f>SUM(D59:D62)</f>
        <v>1345.1999999999998</v>
      </c>
      <c r="E57" s="9">
        <f t="shared" ref="E57:F57" si="7">SUM(E59:E62)</f>
        <v>1374.5</v>
      </c>
      <c r="F57" s="9">
        <f t="shared" si="7"/>
        <v>1389.0999999999997</v>
      </c>
      <c r="G57" s="58"/>
    </row>
    <row r="58" spans="2:7" ht="16.149999999999999" customHeight="1" x14ac:dyDescent="0.2">
      <c r="B58" s="87"/>
      <c r="C58" s="44" t="s">
        <v>4</v>
      </c>
      <c r="D58" s="7"/>
      <c r="E58" s="7"/>
      <c r="F58" s="7"/>
      <c r="G58" s="59"/>
    </row>
    <row r="59" spans="2:7" ht="16.149999999999999" customHeight="1" x14ac:dyDescent="0.2">
      <c r="B59" s="88"/>
      <c r="C59" s="42" t="s">
        <v>11</v>
      </c>
      <c r="D59" s="23">
        <v>642.5</v>
      </c>
      <c r="E59" s="24">
        <v>679.1</v>
      </c>
      <c r="F59" s="24">
        <v>686.3</v>
      </c>
      <c r="G59" s="60"/>
    </row>
    <row r="60" spans="2:7" ht="16.149999999999999" customHeight="1" x14ac:dyDescent="0.2">
      <c r="B60" s="88"/>
      <c r="C60" s="42" t="s">
        <v>14</v>
      </c>
      <c r="D60" s="23">
        <v>560.1</v>
      </c>
      <c r="E60" s="24">
        <v>545.1</v>
      </c>
      <c r="F60" s="24">
        <v>550.9</v>
      </c>
      <c r="G60" s="60"/>
    </row>
    <row r="61" spans="2:7" ht="16.149999999999999" customHeight="1" x14ac:dyDescent="0.2">
      <c r="B61" s="88"/>
      <c r="C61" s="42" t="s">
        <v>19</v>
      </c>
      <c r="D61" s="23">
        <v>82</v>
      </c>
      <c r="E61" s="24">
        <v>92.3</v>
      </c>
      <c r="F61" s="24">
        <v>93.3</v>
      </c>
      <c r="G61" s="60"/>
    </row>
    <row r="62" spans="2:7" ht="16.149999999999999" customHeight="1" x14ac:dyDescent="0.2">
      <c r="B62" s="89"/>
      <c r="C62" s="42" t="s">
        <v>10</v>
      </c>
      <c r="D62" s="23">
        <v>60.6</v>
      </c>
      <c r="E62" s="24">
        <v>58</v>
      </c>
      <c r="F62" s="24">
        <v>58.6</v>
      </c>
      <c r="G62" s="60"/>
    </row>
    <row r="63" spans="2:7" ht="33.75" customHeight="1" x14ac:dyDescent="0.2">
      <c r="B63" s="12" t="s">
        <v>40</v>
      </c>
      <c r="C63" s="12" t="s">
        <v>98</v>
      </c>
      <c r="D63" s="13"/>
      <c r="E63" s="13"/>
      <c r="F63" s="13"/>
      <c r="G63" s="53"/>
    </row>
    <row r="64" spans="2:7" ht="33.6" customHeight="1" x14ac:dyDescent="0.2">
      <c r="B64" s="46" t="s">
        <v>41</v>
      </c>
      <c r="C64" s="15" t="s">
        <v>99</v>
      </c>
      <c r="D64" s="25"/>
      <c r="E64" s="25"/>
      <c r="F64" s="25"/>
      <c r="G64" s="54" t="s">
        <v>73</v>
      </c>
    </row>
    <row r="65" spans="2:7" ht="16.149999999999999" customHeight="1" x14ac:dyDescent="0.2">
      <c r="B65" s="17"/>
      <c r="C65" s="19" t="s">
        <v>3</v>
      </c>
      <c r="D65" s="9">
        <f>SUM(D67:D70)</f>
        <v>1551.1999999999998</v>
      </c>
      <c r="E65" s="9">
        <f t="shared" ref="E65:F65" si="8">SUM(E67:E70)</f>
        <v>1544.9</v>
      </c>
      <c r="F65" s="9">
        <f t="shared" si="8"/>
        <v>1561.1999999999998</v>
      </c>
      <c r="G65" s="58"/>
    </row>
    <row r="66" spans="2:7" ht="16.149999999999999" customHeight="1" x14ac:dyDescent="0.2">
      <c r="B66" s="87"/>
      <c r="C66" s="44" t="s">
        <v>4</v>
      </c>
      <c r="D66" s="7"/>
      <c r="E66" s="7"/>
      <c r="F66" s="7"/>
      <c r="G66" s="59"/>
    </row>
    <row r="67" spans="2:7" ht="16.149999999999999" customHeight="1" x14ac:dyDescent="0.2">
      <c r="B67" s="88"/>
      <c r="C67" s="42" t="s">
        <v>11</v>
      </c>
      <c r="D67" s="23">
        <v>595.4</v>
      </c>
      <c r="E67" s="24">
        <v>616.20000000000005</v>
      </c>
      <c r="F67" s="24">
        <v>622.70000000000005</v>
      </c>
      <c r="G67" s="60"/>
    </row>
    <row r="68" spans="2:7" ht="16.149999999999999" customHeight="1" x14ac:dyDescent="0.2">
      <c r="B68" s="88"/>
      <c r="C68" s="42" t="s">
        <v>14</v>
      </c>
      <c r="D68" s="24">
        <v>842.8</v>
      </c>
      <c r="E68" s="24">
        <v>821.7</v>
      </c>
      <c r="F68" s="24">
        <v>830.4</v>
      </c>
      <c r="G68" s="60"/>
    </row>
    <row r="69" spans="2:7" ht="16.149999999999999" customHeight="1" x14ac:dyDescent="0.2">
      <c r="B69" s="88"/>
      <c r="C69" s="42" t="s">
        <v>19</v>
      </c>
      <c r="D69" s="24">
        <v>3.4</v>
      </c>
      <c r="E69" s="24">
        <v>2.8</v>
      </c>
      <c r="F69" s="24">
        <v>2.8</v>
      </c>
      <c r="G69" s="60"/>
    </row>
    <row r="70" spans="2:7" ht="16.149999999999999" customHeight="1" x14ac:dyDescent="0.2">
      <c r="B70" s="89"/>
      <c r="C70" s="42" t="s">
        <v>10</v>
      </c>
      <c r="D70" s="23">
        <v>109.6</v>
      </c>
      <c r="E70" s="24">
        <v>104.2</v>
      </c>
      <c r="F70" s="24">
        <v>105.3</v>
      </c>
      <c r="G70" s="60"/>
    </row>
    <row r="71" spans="2:7" ht="29.25" customHeight="1" x14ac:dyDescent="0.2">
      <c r="B71" s="46" t="s">
        <v>42</v>
      </c>
      <c r="C71" s="15" t="s">
        <v>100</v>
      </c>
      <c r="D71" s="25"/>
      <c r="E71" s="25"/>
      <c r="F71" s="25"/>
      <c r="G71" s="54" t="s">
        <v>73</v>
      </c>
    </row>
    <row r="72" spans="2:7" ht="18.75" customHeight="1" x14ac:dyDescent="0.2">
      <c r="B72" s="17"/>
      <c r="C72" s="19" t="s">
        <v>3</v>
      </c>
      <c r="D72" s="9">
        <f>SUM(D74:D77)</f>
        <v>1483.8999999999999</v>
      </c>
      <c r="E72" s="9">
        <f t="shared" ref="E72:F72" si="9">SUM(E74:E77)</f>
        <v>1506.3999999999999</v>
      </c>
      <c r="F72" s="9">
        <f t="shared" si="9"/>
        <v>1522.3</v>
      </c>
      <c r="G72" s="58"/>
    </row>
    <row r="73" spans="2:7" ht="16.149999999999999" customHeight="1" x14ac:dyDescent="0.2">
      <c r="B73" s="87"/>
      <c r="C73" s="44" t="s">
        <v>4</v>
      </c>
      <c r="D73" s="7"/>
      <c r="E73" s="7"/>
      <c r="F73" s="7"/>
      <c r="G73" s="59"/>
    </row>
    <row r="74" spans="2:7" ht="16.149999999999999" customHeight="1" x14ac:dyDescent="0.2">
      <c r="B74" s="88"/>
      <c r="C74" s="42" t="s">
        <v>11</v>
      </c>
      <c r="D74" s="23">
        <v>611.20000000000005</v>
      </c>
      <c r="E74" s="24">
        <v>643.70000000000005</v>
      </c>
      <c r="F74" s="24">
        <v>650.5</v>
      </c>
      <c r="G74" s="60"/>
    </row>
    <row r="75" spans="2:7" ht="16.149999999999999" customHeight="1" x14ac:dyDescent="0.2">
      <c r="B75" s="88"/>
      <c r="C75" s="42" t="s">
        <v>14</v>
      </c>
      <c r="D75" s="23">
        <v>729.8</v>
      </c>
      <c r="E75" s="24">
        <v>719.3</v>
      </c>
      <c r="F75" s="24">
        <v>726.9</v>
      </c>
      <c r="G75" s="60"/>
    </row>
    <row r="76" spans="2:7" ht="16.5" customHeight="1" x14ac:dyDescent="0.2">
      <c r="B76" s="88"/>
      <c r="C76" s="42" t="s">
        <v>19</v>
      </c>
      <c r="D76" s="23">
        <v>18.600000000000001</v>
      </c>
      <c r="E76" s="24">
        <v>18.100000000000001</v>
      </c>
      <c r="F76" s="24">
        <v>18.3</v>
      </c>
      <c r="G76" s="60"/>
    </row>
    <row r="77" spans="2:7" ht="16.149999999999999" customHeight="1" x14ac:dyDescent="0.2">
      <c r="B77" s="89"/>
      <c r="C77" s="42" t="s">
        <v>10</v>
      </c>
      <c r="D77" s="23">
        <v>124.3</v>
      </c>
      <c r="E77" s="24">
        <v>125.3</v>
      </c>
      <c r="F77" s="24">
        <v>126.6</v>
      </c>
      <c r="G77" s="60"/>
    </row>
    <row r="78" spans="2:7" ht="27.75" customHeight="1" x14ac:dyDescent="0.2">
      <c r="B78" s="46" t="s">
        <v>43</v>
      </c>
      <c r="C78" s="15" t="s">
        <v>101</v>
      </c>
      <c r="D78" s="25"/>
      <c r="E78" s="25"/>
      <c r="F78" s="25"/>
      <c r="G78" s="54" t="s">
        <v>73</v>
      </c>
    </row>
    <row r="79" spans="2:7" ht="16.149999999999999" customHeight="1" x14ac:dyDescent="0.2">
      <c r="B79" s="17"/>
      <c r="C79" s="19" t="s">
        <v>3</v>
      </c>
      <c r="D79" s="9">
        <f>SUM(D81:D84)</f>
        <v>1947</v>
      </c>
      <c r="E79" s="9">
        <f t="shared" ref="E79:F79" si="10">SUM(E81:E84)</f>
        <v>1993.8</v>
      </c>
      <c r="F79" s="9">
        <f t="shared" si="10"/>
        <v>2014.9</v>
      </c>
      <c r="G79" s="58"/>
    </row>
    <row r="80" spans="2:7" ht="24" customHeight="1" x14ac:dyDescent="0.2">
      <c r="B80" s="87"/>
      <c r="C80" s="44" t="s">
        <v>4</v>
      </c>
      <c r="D80" s="7"/>
      <c r="E80" s="7"/>
      <c r="F80" s="7"/>
      <c r="G80" s="59"/>
    </row>
    <row r="81" spans="2:7" ht="16.149999999999999" customHeight="1" x14ac:dyDescent="0.2">
      <c r="B81" s="88"/>
      <c r="C81" s="42" t="s">
        <v>11</v>
      </c>
      <c r="D81" s="23">
        <v>967.4</v>
      </c>
      <c r="E81" s="24">
        <v>1015.9</v>
      </c>
      <c r="F81" s="24">
        <v>1026.7</v>
      </c>
      <c r="G81" s="60"/>
    </row>
    <row r="82" spans="2:7" ht="16.149999999999999" customHeight="1" x14ac:dyDescent="0.2">
      <c r="B82" s="88"/>
      <c r="C82" s="42" t="s">
        <v>14</v>
      </c>
      <c r="D82" s="23">
        <v>844.4</v>
      </c>
      <c r="E82" s="24">
        <v>869.9</v>
      </c>
      <c r="F82" s="24">
        <v>879.1</v>
      </c>
      <c r="G82" s="60"/>
    </row>
    <row r="83" spans="2:7" ht="16.149999999999999" customHeight="1" x14ac:dyDescent="0.2">
      <c r="B83" s="88"/>
      <c r="C83" s="42" t="s">
        <v>19</v>
      </c>
      <c r="D83" s="23">
        <v>35.200000000000003</v>
      </c>
      <c r="E83" s="24">
        <v>37.6</v>
      </c>
      <c r="F83" s="24">
        <v>38</v>
      </c>
      <c r="G83" s="60"/>
    </row>
    <row r="84" spans="2:7" ht="20.25" customHeight="1" x14ac:dyDescent="0.2">
      <c r="B84" s="89"/>
      <c r="C84" s="42" t="s">
        <v>10</v>
      </c>
      <c r="D84" s="23">
        <v>100</v>
      </c>
      <c r="E84" s="24">
        <v>70.400000000000006</v>
      </c>
      <c r="F84" s="24">
        <v>71.099999999999994</v>
      </c>
      <c r="G84" s="60"/>
    </row>
    <row r="85" spans="2:7" ht="29.25" customHeight="1" x14ac:dyDescent="0.2">
      <c r="B85" s="46" t="s">
        <v>44</v>
      </c>
      <c r="C85" s="15" t="s">
        <v>135</v>
      </c>
      <c r="D85" s="25"/>
      <c r="E85" s="25"/>
      <c r="F85" s="25"/>
      <c r="G85" s="54" t="s">
        <v>73</v>
      </c>
    </row>
    <row r="86" spans="2:7" ht="16.149999999999999" customHeight="1" x14ac:dyDescent="0.2">
      <c r="B86" s="17"/>
      <c r="C86" s="19" t="s">
        <v>3</v>
      </c>
      <c r="D86" s="9">
        <f>SUM(D88:D91)</f>
        <v>2648.7000000000003</v>
      </c>
      <c r="E86" s="9">
        <f t="shared" ref="E86:F86" si="11">SUM(E88:E91)</f>
        <v>2530.8000000000002</v>
      </c>
      <c r="F86" s="9">
        <f t="shared" si="11"/>
        <v>2557.6</v>
      </c>
      <c r="G86" s="58"/>
    </row>
    <row r="87" spans="2:7" ht="16.149999999999999" customHeight="1" x14ac:dyDescent="0.2">
      <c r="B87" s="87"/>
      <c r="C87" s="44" t="s">
        <v>4</v>
      </c>
      <c r="D87" s="7"/>
      <c r="E87" s="7"/>
      <c r="F87" s="7"/>
      <c r="G87" s="59"/>
    </row>
    <row r="88" spans="2:7" ht="16.149999999999999" customHeight="1" x14ac:dyDescent="0.2">
      <c r="B88" s="88"/>
      <c r="C88" s="42" t="s">
        <v>11</v>
      </c>
      <c r="D88" s="24">
        <v>765.3</v>
      </c>
      <c r="E88" s="24">
        <v>821.1</v>
      </c>
      <c r="F88" s="24">
        <v>829.8</v>
      </c>
      <c r="G88" s="60"/>
    </row>
    <row r="89" spans="2:7" ht="16.149999999999999" customHeight="1" x14ac:dyDescent="0.2">
      <c r="B89" s="88"/>
      <c r="C89" s="42" t="s">
        <v>14</v>
      </c>
      <c r="D89" s="24">
        <v>1687</v>
      </c>
      <c r="E89" s="24">
        <v>1656.7</v>
      </c>
      <c r="F89" s="24">
        <v>1674.3</v>
      </c>
      <c r="G89" s="60"/>
    </row>
    <row r="90" spans="2:7" ht="16.149999999999999" customHeight="1" x14ac:dyDescent="0.2">
      <c r="B90" s="88"/>
      <c r="C90" s="42" t="s">
        <v>19</v>
      </c>
      <c r="D90" s="24">
        <v>3.6</v>
      </c>
      <c r="E90" s="24">
        <v>3.7</v>
      </c>
      <c r="F90" s="24">
        <v>3.7</v>
      </c>
      <c r="G90" s="60"/>
    </row>
    <row r="91" spans="2:7" ht="16.149999999999999" customHeight="1" x14ac:dyDescent="0.2">
      <c r="B91" s="89"/>
      <c r="C91" s="42" t="s">
        <v>10</v>
      </c>
      <c r="D91" s="23">
        <v>192.8</v>
      </c>
      <c r="E91" s="24">
        <v>49.3</v>
      </c>
      <c r="F91" s="24">
        <v>49.8</v>
      </c>
      <c r="G91" s="60"/>
    </row>
    <row r="92" spans="2:7" ht="25.5" customHeight="1" x14ac:dyDescent="0.2">
      <c r="B92" s="46" t="s">
        <v>45</v>
      </c>
      <c r="C92" s="15" t="s">
        <v>134</v>
      </c>
      <c r="D92" s="25"/>
      <c r="E92" s="25"/>
      <c r="F92" s="25"/>
      <c r="G92" s="54" t="s">
        <v>73</v>
      </c>
    </row>
    <row r="93" spans="2:7" ht="16.149999999999999" customHeight="1" x14ac:dyDescent="0.2">
      <c r="B93" s="17"/>
      <c r="C93" s="19" t="s">
        <v>3</v>
      </c>
      <c r="D93" s="9">
        <f>SUM(D95:D98)</f>
        <v>2165.4999999999995</v>
      </c>
      <c r="E93" s="9">
        <f t="shared" ref="E93:F93" si="12">SUM(E95:E98)</f>
        <v>2139.6</v>
      </c>
      <c r="F93" s="9">
        <f t="shared" si="12"/>
        <v>2162.2999999999997</v>
      </c>
      <c r="G93" s="58"/>
    </row>
    <row r="94" spans="2:7" ht="16.149999999999999" customHeight="1" x14ac:dyDescent="0.2">
      <c r="B94" s="87"/>
      <c r="C94" s="44" t="s">
        <v>4</v>
      </c>
      <c r="D94" s="7"/>
      <c r="E94" s="7"/>
      <c r="F94" s="7"/>
      <c r="G94" s="59"/>
    </row>
    <row r="95" spans="2:7" ht="16.149999999999999" customHeight="1" x14ac:dyDescent="0.2">
      <c r="B95" s="88"/>
      <c r="C95" s="42" t="s">
        <v>11</v>
      </c>
      <c r="D95" s="23">
        <v>903.5</v>
      </c>
      <c r="E95" s="24">
        <v>930.8</v>
      </c>
      <c r="F95" s="24">
        <v>940.7</v>
      </c>
      <c r="G95" s="60"/>
    </row>
    <row r="96" spans="2:7" ht="18.75" customHeight="1" x14ac:dyDescent="0.2">
      <c r="B96" s="88"/>
      <c r="C96" s="42" t="s">
        <v>14</v>
      </c>
      <c r="D96" s="24">
        <v>1176.7</v>
      </c>
      <c r="E96" s="24">
        <v>1172.0999999999999</v>
      </c>
      <c r="F96" s="24">
        <v>1184.5</v>
      </c>
      <c r="G96" s="60"/>
    </row>
    <row r="97" spans="2:7" ht="21.75" customHeight="1" x14ac:dyDescent="0.2">
      <c r="B97" s="88"/>
      <c r="C97" s="42" t="s">
        <v>19</v>
      </c>
      <c r="D97" s="24">
        <v>5.0999999999999996</v>
      </c>
      <c r="E97" s="24">
        <v>5.3</v>
      </c>
      <c r="F97" s="24">
        <v>5.4</v>
      </c>
      <c r="G97" s="60"/>
    </row>
    <row r="98" spans="2:7" ht="16.149999999999999" customHeight="1" x14ac:dyDescent="0.2">
      <c r="B98" s="89"/>
      <c r="C98" s="42" t="s">
        <v>10</v>
      </c>
      <c r="D98" s="23">
        <v>80.2</v>
      </c>
      <c r="E98" s="24">
        <v>31.4</v>
      </c>
      <c r="F98" s="24">
        <v>31.7</v>
      </c>
      <c r="G98" s="60"/>
    </row>
    <row r="99" spans="2:7" ht="25.5" customHeight="1" x14ac:dyDescent="0.2">
      <c r="B99" s="46" t="s">
        <v>46</v>
      </c>
      <c r="C99" s="15" t="s">
        <v>133</v>
      </c>
      <c r="D99" s="25"/>
      <c r="E99" s="25"/>
      <c r="F99" s="25"/>
      <c r="G99" s="54" t="s">
        <v>73</v>
      </c>
    </row>
    <row r="100" spans="2:7" ht="16.149999999999999" customHeight="1" x14ac:dyDescent="0.2">
      <c r="B100" s="43"/>
      <c r="C100" s="19" t="s">
        <v>3</v>
      </c>
      <c r="D100" s="9">
        <f>SUM(D102:D105)</f>
        <v>841.2</v>
      </c>
      <c r="E100" s="9">
        <f t="shared" ref="E100:F100" si="13">SUM(E102:E105)</f>
        <v>844.6</v>
      </c>
      <c r="F100" s="9">
        <f t="shared" si="13"/>
        <v>853.5</v>
      </c>
      <c r="G100" s="58"/>
    </row>
    <row r="101" spans="2:7" ht="16.149999999999999" customHeight="1" x14ac:dyDescent="0.2">
      <c r="B101" s="48"/>
      <c r="C101" s="44" t="s">
        <v>4</v>
      </c>
      <c r="D101" s="7"/>
      <c r="E101" s="7"/>
      <c r="F101" s="7"/>
      <c r="G101" s="59"/>
    </row>
    <row r="102" spans="2:7" ht="16.149999999999999" customHeight="1" x14ac:dyDescent="0.2">
      <c r="B102" s="30"/>
      <c r="C102" s="42" t="s">
        <v>11</v>
      </c>
      <c r="D102" s="23">
        <v>384.4</v>
      </c>
      <c r="E102" s="24">
        <v>384</v>
      </c>
      <c r="F102" s="24">
        <v>388.1</v>
      </c>
      <c r="G102" s="60"/>
    </row>
    <row r="103" spans="2:7" ht="18.75" customHeight="1" x14ac:dyDescent="0.2">
      <c r="B103" s="30"/>
      <c r="C103" s="42" t="s">
        <v>14</v>
      </c>
      <c r="D103" s="23">
        <v>423.8</v>
      </c>
      <c r="E103" s="24">
        <v>429</v>
      </c>
      <c r="F103" s="24">
        <v>433.5</v>
      </c>
      <c r="G103" s="60"/>
    </row>
    <row r="104" spans="2:7" ht="21.75" customHeight="1" x14ac:dyDescent="0.2">
      <c r="B104" s="49"/>
      <c r="C104" s="42" t="s">
        <v>19</v>
      </c>
      <c r="D104" s="23">
        <v>0.5</v>
      </c>
      <c r="E104" s="24">
        <v>0.5</v>
      </c>
      <c r="F104" s="24">
        <v>0.5</v>
      </c>
      <c r="G104" s="60"/>
    </row>
    <row r="105" spans="2:7" ht="21.75" customHeight="1" x14ac:dyDescent="0.2">
      <c r="B105" s="50"/>
      <c r="C105" s="42" t="s">
        <v>10</v>
      </c>
      <c r="D105" s="23">
        <v>32.5</v>
      </c>
      <c r="E105" s="24">
        <v>31.1</v>
      </c>
      <c r="F105" s="24">
        <v>31.4</v>
      </c>
      <c r="G105" s="60"/>
    </row>
    <row r="106" spans="2:7" ht="28.9" customHeight="1" x14ac:dyDescent="0.2">
      <c r="B106" s="46" t="s">
        <v>47</v>
      </c>
      <c r="C106" s="15" t="s">
        <v>132</v>
      </c>
      <c r="D106" s="25"/>
      <c r="E106" s="25"/>
      <c r="F106" s="25"/>
      <c r="G106" s="54" t="s">
        <v>73</v>
      </c>
    </row>
    <row r="107" spans="2:7" ht="16.149999999999999" customHeight="1" x14ac:dyDescent="0.2">
      <c r="B107" s="43"/>
      <c r="C107" s="19" t="s">
        <v>3</v>
      </c>
      <c r="D107" s="9">
        <f>SUM(D109:D112)</f>
        <v>1500.1000000000001</v>
      </c>
      <c r="E107" s="9">
        <f t="shared" ref="E107:F107" si="14">SUM(E109:E112)</f>
        <v>1500.3999999999999</v>
      </c>
      <c r="F107" s="9">
        <f t="shared" si="14"/>
        <v>1516.3</v>
      </c>
      <c r="G107" s="58"/>
    </row>
    <row r="108" spans="2:7" ht="16.149999999999999" customHeight="1" x14ac:dyDescent="0.2">
      <c r="B108" s="48"/>
      <c r="C108" s="44" t="s">
        <v>4</v>
      </c>
      <c r="D108" s="7"/>
      <c r="E108" s="7"/>
      <c r="F108" s="7"/>
      <c r="G108" s="59"/>
    </row>
    <row r="109" spans="2:7" ht="31.15" customHeight="1" x14ac:dyDescent="0.2">
      <c r="B109" s="30"/>
      <c r="C109" s="42" t="s">
        <v>11</v>
      </c>
      <c r="D109" s="23">
        <v>664.6</v>
      </c>
      <c r="E109" s="24">
        <v>717.3</v>
      </c>
      <c r="F109" s="24">
        <v>724.9</v>
      </c>
      <c r="G109" s="60"/>
    </row>
    <row r="110" spans="2:7" ht="18.75" customHeight="1" x14ac:dyDescent="0.2">
      <c r="B110" s="30"/>
      <c r="C110" s="42" t="s">
        <v>14</v>
      </c>
      <c r="D110" s="24">
        <v>733.3</v>
      </c>
      <c r="E110" s="24">
        <v>725</v>
      </c>
      <c r="F110" s="24">
        <v>732.7</v>
      </c>
      <c r="G110" s="60"/>
    </row>
    <row r="111" spans="2:7" ht="21.75" customHeight="1" x14ac:dyDescent="0.2">
      <c r="B111" s="36"/>
      <c r="C111" s="42" t="s">
        <v>19</v>
      </c>
      <c r="D111" s="24">
        <v>15.4</v>
      </c>
      <c r="E111" s="24">
        <v>17.100000000000001</v>
      </c>
      <c r="F111" s="24">
        <v>17.3</v>
      </c>
      <c r="G111" s="60"/>
    </row>
    <row r="112" spans="2:7" ht="21.75" customHeight="1" x14ac:dyDescent="0.2">
      <c r="B112" s="37"/>
      <c r="C112" s="42" t="s">
        <v>10</v>
      </c>
      <c r="D112" s="23">
        <v>86.8</v>
      </c>
      <c r="E112" s="24">
        <v>41</v>
      </c>
      <c r="F112" s="24">
        <v>41.4</v>
      </c>
      <c r="G112" s="60"/>
    </row>
    <row r="113" spans="2:8" ht="28.5" customHeight="1" x14ac:dyDescent="0.2">
      <c r="B113" s="46" t="s">
        <v>48</v>
      </c>
      <c r="C113" s="15" t="s">
        <v>131</v>
      </c>
      <c r="D113" s="25"/>
      <c r="E113" s="25"/>
      <c r="F113" s="25"/>
      <c r="G113" s="54" t="s">
        <v>73</v>
      </c>
    </row>
    <row r="114" spans="2:8" ht="21.75" customHeight="1" x14ac:dyDescent="0.2">
      <c r="B114" s="43"/>
      <c r="C114" s="19" t="s">
        <v>3</v>
      </c>
      <c r="D114" s="9">
        <f>SUM(D116:D119)</f>
        <v>777.5</v>
      </c>
      <c r="E114" s="9">
        <f t="shared" ref="E114:F114" si="15">SUM(E116:E119)</f>
        <v>791.3</v>
      </c>
      <c r="F114" s="9">
        <f t="shared" si="15"/>
        <v>799.7</v>
      </c>
      <c r="G114" s="58"/>
    </row>
    <row r="115" spans="2:8" ht="14.25" customHeight="1" x14ac:dyDescent="0.2">
      <c r="B115" s="48"/>
      <c r="C115" s="44" t="s">
        <v>4</v>
      </c>
      <c r="D115" s="7"/>
      <c r="E115" s="7"/>
      <c r="F115" s="7"/>
      <c r="G115" s="59"/>
    </row>
    <row r="116" spans="2:8" ht="30.75" customHeight="1" x14ac:dyDescent="0.2">
      <c r="B116" s="30"/>
      <c r="C116" s="42" t="s">
        <v>11</v>
      </c>
      <c r="D116" s="23">
        <v>361.1</v>
      </c>
      <c r="E116" s="24">
        <v>392.9</v>
      </c>
      <c r="F116" s="24">
        <v>397.1</v>
      </c>
      <c r="G116" s="60"/>
    </row>
    <row r="117" spans="2:8" ht="21.75" customHeight="1" x14ac:dyDescent="0.2">
      <c r="B117" s="30"/>
      <c r="C117" s="42" t="s">
        <v>14</v>
      </c>
      <c r="D117" s="23">
        <v>357.4</v>
      </c>
      <c r="E117" s="24">
        <v>351.5</v>
      </c>
      <c r="F117" s="24">
        <v>355.2</v>
      </c>
      <c r="G117" s="60"/>
    </row>
    <row r="118" spans="2:8" ht="21.75" customHeight="1" x14ac:dyDescent="0.2">
      <c r="B118" s="36"/>
      <c r="C118" s="42" t="s">
        <v>19</v>
      </c>
      <c r="D118" s="23">
        <v>24.6</v>
      </c>
      <c r="E118" s="24">
        <v>23.9</v>
      </c>
      <c r="F118" s="24">
        <v>24.2</v>
      </c>
      <c r="G118" s="60"/>
    </row>
    <row r="119" spans="2:8" ht="18.600000000000001" customHeight="1" x14ac:dyDescent="0.2">
      <c r="B119" s="37"/>
      <c r="C119" s="42" t="s">
        <v>10</v>
      </c>
      <c r="D119" s="23">
        <v>34.4</v>
      </c>
      <c r="E119" s="24">
        <v>23</v>
      </c>
      <c r="F119" s="24">
        <v>23.2</v>
      </c>
      <c r="G119" s="60"/>
      <c r="H119" s="35"/>
    </row>
    <row r="120" spans="2:8" ht="30" customHeight="1" x14ac:dyDescent="0.2">
      <c r="B120" s="46" t="s">
        <v>49</v>
      </c>
      <c r="C120" s="15" t="s">
        <v>130</v>
      </c>
      <c r="D120" s="25"/>
      <c r="E120" s="25"/>
      <c r="F120" s="25"/>
      <c r="G120" s="54" t="s">
        <v>73</v>
      </c>
      <c r="H120" s="35"/>
    </row>
    <row r="121" spans="2:8" ht="18.600000000000001" customHeight="1" x14ac:dyDescent="0.2">
      <c r="B121" s="43"/>
      <c r="C121" s="19" t="s">
        <v>3</v>
      </c>
      <c r="D121" s="9">
        <f>SUM(D123:D126)</f>
        <v>1389</v>
      </c>
      <c r="E121" s="9">
        <f t="shared" ref="E121:F121" si="16">SUM(E123:E126)</f>
        <v>1429.3000000000002</v>
      </c>
      <c r="F121" s="9">
        <f t="shared" si="16"/>
        <v>1444.5</v>
      </c>
      <c r="G121" s="58"/>
      <c r="H121" s="35"/>
    </row>
    <row r="122" spans="2:8" ht="18.600000000000001" customHeight="1" x14ac:dyDescent="0.2">
      <c r="B122" s="48"/>
      <c r="C122" s="44" t="s">
        <v>4</v>
      </c>
      <c r="D122" s="7"/>
      <c r="E122" s="7"/>
      <c r="F122" s="7"/>
      <c r="G122" s="59"/>
      <c r="H122" s="35"/>
    </row>
    <row r="123" spans="2:8" ht="28.15" customHeight="1" x14ac:dyDescent="0.2">
      <c r="B123" s="30"/>
      <c r="C123" s="42" t="s">
        <v>11</v>
      </c>
      <c r="D123" s="23">
        <v>562.4</v>
      </c>
      <c r="E123" s="24">
        <v>601.1</v>
      </c>
      <c r="F123" s="24">
        <v>607.5</v>
      </c>
      <c r="G123" s="60"/>
      <c r="H123" s="35"/>
    </row>
    <row r="124" spans="2:8" ht="18.600000000000001" customHeight="1" x14ac:dyDescent="0.2">
      <c r="B124" s="30"/>
      <c r="C124" s="42" t="s">
        <v>14</v>
      </c>
      <c r="D124" s="23">
        <v>667.9</v>
      </c>
      <c r="E124" s="24">
        <v>642.20000000000005</v>
      </c>
      <c r="F124" s="24">
        <v>649</v>
      </c>
      <c r="G124" s="60"/>
      <c r="H124" s="35"/>
    </row>
    <row r="125" spans="2:8" ht="18.600000000000001" customHeight="1" x14ac:dyDescent="0.2">
      <c r="B125" s="36"/>
      <c r="C125" s="42" t="s">
        <v>19</v>
      </c>
      <c r="D125" s="23">
        <v>21.3</v>
      </c>
      <c r="E125" s="24">
        <v>27</v>
      </c>
      <c r="F125" s="24">
        <v>27.3</v>
      </c>
      <c r="G125" s="60"/>
      <c r="H125" s="35"/>
    </row>
    <row r="126" spans="2:8" ht="18.600000000000001" customHeight="1" x14ac:dyDescent="0.2">
      <c r="B126" s="37"/>
      <c r="C126" s="42" t="s">
        <v>10</v>
      </c>
      <c r="D126" s="23">
        <v>137.4</v>
      </c>
      <c r="E126" s="24">
        <v>159</v>
      </c>
      <c r="F126" s="24">
        <v>160.69999999999999</v>
      </c>
      <c r="G126" s="60"/>
      <c r="H126" s="35"/>
    </row>
    <row r="127" spans="2:8" ht="43.9" customHeight="1" x14ac:dyDescent="0.2">
      <c r="B127" s="46" t="s">
        <v>50</v>
      </c>
      <c r="C127" s="15" t="s">
        <v>129</v>
      </c>
      <c r="D127" s="25"/>
      <c r="E127" s="25"/>
      <c r="F127" s="25"/>
      <c r="G127" s="54" t="s">
        <v>73</v>
      </c>
      <c r="H127" s="35"/>
    </row>
    <row r="128" spans="2:8" ht="18.600000000000001" customHeight="1" x14ac:dyDescent="0.2">
      <c r="B128" s="43"/>
      <c r="C128" s="19" t="s">
        <v>3</v>
      </c>
      <c r="D128" s="9">
        <f>SUM(D130:D133)</f>
        <v>1065.8999999999999</v>
      </c>
      <c r="E128" s="9">
        <f t="shared" ref="E128:F128" si="17">SUM(E130:E133)</f>
        <v>1072.3</v>
      </c>
      <c r="F128" s="9">
        <f t="shared" si="17"/>
        <v>1083.8</v>
      </c>
      <c r="G128" s="58"/>
      <c r="H128" s="35"/>
    </row>
    <row r="129" spans="2:8" ht="18.600000000000001" customHeight="1" x14ac:dyDescent="0.2">
      <c r="B129" s="48"/>
      <c r="C129" s="44" t="s">
        <v>4</v>
      </c>
      <c r="D129" s="7"/>
      <c r="E129" s="7"/>
      <c r="F129" s="7"/>
      <c r="G129" s="59"/>
      <c r="H129" s="35"/>
    </row>
    <row r="130" spans="2:8" ht="31.5" customHeight="1" x14ac:dyDescent="0.2">
      <c r="B130" s="30"/>
      <c r="C130" s="42" t="s">
        <v>11</v>
      </c>
      <c r="D130" s="23">
        <v>408.7</v>
      </c>
      <c r="E130" s="24">
        <v>422.4</v>
      </c>
      <c r="F130" s="24">
        <v>426.9</v>
      </c>
      <c r="G130" s="60"/>
      <c r="H130" s="35"/>
    </row>
    <row r="131" spans="2:8" ht="18.600000000000001" customHeight="1" x14ac:dyDescent="0.2">
      <c r="B131" s="30"/>
      <c r="C131" s="42" t="s">
        <v>14</v>
      </c>
      <c r="D131" s="23">
        <v>544.6</v>
      </c>
      <c r="E131" s="24">
        <v>562.6</v>
      </c>
      <c r="F131" s="24">
        <v>568.6</v>
      </c>
      <c r="G131" s="60"/>
      <c r="H131" s="35"/>
    </row>
    <row r="132" spans="2:8" ht="18.600000000000001" customHeight="1" x14ac:dyDescent="0.2">
      <c r="B132" s="36"/>
      <c r="C132" s="42" t="s">
        <v>19</v>
      </c>
      <c r="D132" s="23">
        <v>25.5</v>
      </c>
      <c r="E132" s="24">
        <v>32.6</v>
      </c>
      <c r="F132" s="24">
        <v>33</v>
      </c>
      <c r="G132" s="60"/>
    </row>
    <row r="133" spans="2:8" ht="16.5" customHeight="1" x14ac:dyDescent="0.2">
      <c r="B133" s="37"/>
      <c r="C133" s="42" t="s">
        <v>10</v>
      </c>
      <c r="D133" s="23">
        <v>87.1</v>
      </c>
      <c r="E133" s="24">
        <v>54.7</v>
      </c>
      <c r="F133" s="24">
        <v>55.3</v>
      </c>
      <c r="G133" s="60"/>
    </row>
    <row r="134" spans="2:8" ht="29.25" customHeight="1" x14ac:dyDescent="0.2">
      <c r="B134" s="12" t="s">
        <v>51</v>
      </c>
      <c r="C134" s="20" t="s">
        <v>128</v>
      </c>
      <c r="D134" s="26"/>
      <c r="E134" s="26"/>
      <c r="F134" s="26"/>
      <c r="G134" s="53"/>
    </row>
    <row r="135" spans="2:8" ht="26.25" customHeight="1" x14ac:dyDescent="0.2">
      <c r="B135" s="46" t="s">
        <v>52</v>
      </c>
      <c r="C135" s="15" t="s">
        <v>127</v>
      </c>
      <c r="D135" s="25"/>
      <c r="E135" s="25"/>
      <c r="F135" s="25"/>
      <c r="G135" s="54" t="s">
        <v>74</v>
      </c>
      <c r="H135" s="35"/>
    </row>
    <row r="136" spans="2:8" ht="18.600000000000001" customHeight="1" x14ac:dyDescent="0.2">
      <c r="B136" s="43"/>
      <c r="C136" s="19" t="s">
        <v>3</v>
      </c>
      <c r="D136" s="9">
        <f>SUM(D138:D141)</f>
        <v>642.40000000000009</v>
      </c>
      <c r="E136" s="9">
        <f t="shared" ref="E136:F136" si="18">SUM(E138:E141)</f>
        <v>646.30000000000007</v>
      </c>
      <c r="F136" s="9">
        <f t="shared" si="18"/>
        <v>653.10000000000014</v>
      </c>
      <c r="G136" s="58"/>
      <c r="H136" s="35"/>
    </row>
    <row r="137" spans="2:8" ht="18.600000000000001" customHeight="1" x14ac:dyDescent="0.2">
      <c r="B137" s="48"/>
      <c r="C137" s="44" t="s">
        <v>4</v>
      </c>
      <c r="D137" s="7"/>
      <c r="E137" s="7"/>
      <c r="F137" s="7"/>
      <c r="G137" s="59"/>
      <c r="H137" s="35"/>
    </row>
    <row r="138" spans="2:8" ht="31.5" customHeight="1" x14ac:dyDescent="0.2">
      <c r="B138" s="30"/>
      <c r="C138" s="42" t="s">
        <v>11</v>
      </c>
      <c r="D138" s="24">
        <v>550.6</v>
      </c>
      <c r="E138" s="24">
        <v>567.1</v>
      </c>
      <c r="F138" s="24">
        <v>573.1</v>
      </c>
      <c r="G138" s="60"/>
      <c r="H138" s="35"/>
    </row>
    <row r="139" spans="2:8" ht="18.600000000000001" customHeight="1" x14ac:dyDescent="0.2">
      <c r="B139" s="30"/>
      <c r="C139" s="42" t="s">
        <v>14</v>
      </c>
      <c r="D139" s="23">
        <v>76.599999999999994</v>
      </c>
      <c r="E139" s="24">
        <v>65.5</v>
      </c>
      <c r="F139" s="24">
        <v>66.2</v>
      </c>
      <c r="G139" s="60"/>
      <c r="H139" s="35"/>
    </row>
    <row r="140" spans="2:8" ht="18.600000000000001" customHeight="1" x14ac:dyDescent="0.2">
      <c r="B140" s="36"/>
      <c r="C140" s="42" t="s">
        <v>19</v>
      </c>
      <c r="D140" s="23">
        <v>10.199999999999999</v>
      </c>
      <c r="E140" s="24">
        <v>10.6</v>
      </c>
      <c r="F140" s="24">
        <v>10.7</v>
      </c>
      <c r="G140" s="60"/>
    </row>
    <row r="141" spans="2:8" ht="16.5" customHeight="1" x14ac:dyDescent="0.2">
      <c r="B141" s="37"/>
      <c r="C141" s="42" t="s">
        <v>10</v>
      </c>
      <c r="D141" s="23">
        <v>5</v>
      </c>
      <c r="E141" s="24">
        <v>3.1</v>
      </c>
      <c r="F141" s="24">
        <v>3.1</v>
      </c>
      <c r="G141" s="60"/>
    </row>
    <row r="142" spans="2:8" ht="21" customHeight="1" x14ac:dyDescent="0.2">
      <c r="B142" s="46" t="s">
        <v>53</v>
      </c>
      <c r="C142" s="15" t="s">
        <v>126</v>
      </c>
      <c r="D142" s="25"/>
      <c r="E142" s="25"/>
      <c r="F142" s="25"/>
      <c r="G142" s="54" t="s">
        <v>75</v>
      </c>
    </row>
    <row r="143" spans="2:8" ht="16.5" customHeight="1" x14ac:dyDescent="0.2">
      <c r="B143" s="43"/>
      <c r="C143" s="19" t="s">
        <v>3</v>
      </c>
      <c r="D143" s="9">
        <f>SUM(D145:D147)</f>
        <v>330.4</v>
      </c>
      <c r="E143" s="9">
        <f t="shared" ref="E143:F143" si="19">SUM(E145:E147)</f>
        <v>330.2</v>
      </c>
      <c r="F143" s="9">
        <f t="shared" si="19"/>
        <v>333.7</v>
      </c>
      <c r="G143" s="58"/>
    </row>
    <row r="144" spans="2:8" ht="16.5" customHeight="1" x14ac:dyDescent="0.2">
      <c r="B144" s="48"/>
      <c r="C144" s="44" t="s">
        <v>4</v>
      </c>
      <c r="D144" s="7"/>
      <c r="E144" s="7"/>
      <c r="F144" s="7"/>
      <c r="G144" s="59"/>
    </row>
    <row r="145" spans="2:7" ht="16.5" customHeight="1" x14ac:dyDescent="0.2">
      <c r="B145" s="30"/>
      <c r="C145" s="42" t="s">
        <v>11</v>
      </c>
      <c r="D145" s="23">
        <v>166.5</v>
      </c>
      <c r="E145" s="24">
        <v>162.5</v>
      </c>
      <c r="F145" s="24">
        <v>164.2</v>
      </c>
      <c r="G145" s="60"/>
    </row>
    <row r="146" spans="2:7" ht="16.5" customHeight="1" x14ac:dyDescent="0.2">
      <c r="B146" s="30"/>
      <c r="C146" s="42" t="s">
        <v>14</v>
      </c>
      <c r="D146" s="23">
        <v>163.9</v>
      </c>
      <c r="E146" s="24">
        <v>167.7</v>
      </c>
      <c r="F146" s="24">
        <v>169.5</v>
      </c>
      <c r="G146" s="60"/>
    </row>
    <row r="147" spans="2:7" ht="16.5" customHeight="1" x14ac:dyDescent="0.2">
      <c r="B147" s="37"/>
      <c r="C147" s="42" t="s">
        <v>10</v>
      </c>
      <c r="D147" s="24"/>
      <c r="E147" s="24"/>
      <c r="F147" s="24"/>
      <c r="G147" s="60"/>
    </row>
    <row r="148" spans="2:7" ht="28.5" customHeight="1" x14ac:dyDescent="0.2">
      <c r="B148" s="46" t="s">
        <v>54</v>
      </c>
      <c r="C148" s="15" t="s">
        <v>125</v>
      </c>
      <c r="D148" s="25"/>
      <c r="E148" s="25"/>
      <c r="F148" s="25"/>
      <c r="G148" s="54" t="s">
        <v>76</v>
      </c>
    </row>
    <row r="149" spans="2:7" ht="16.5" customHeight="1" x14ac:dyDescent="0.2">
      <c r="B149" s="43"/>
      <c r="C149" s="19" t="s">
        <v>3</v>
      </c>
      <c r="D149" s="9">
        <f>SUM(D151:D152)</f>
        <v>15</v>
      </c>
      <c r="E149" s="9">
        <f t="shared" ref="E149:F149" si="20">SUM(E151:E152)</f>
        <v>31.1</v>
      </c>
      <c r="F149" s="9">
        <f t="shared" si="20"/>
        <v>31.4</v>
      </c>
      <c r="G149" s="58"/>
    </row>
    <row r="150" spans="2:7" ht="16.5" customHeight="1" x14ac:dyDescent="0.2">
      <c r="B150" s="48"/>
      <c r="C150" s="44" t="s">
        <v>4</v>
      </c>
      <c r="D150" s="7"/>
      <c r="E150" s="7"/>
      <c r="F150" s="7"/>
      <c r="G150" s="59"/>
    </row>
    <row r="151" spans="2:7" ht="16.5" customHeight="1" x14ac:dyDescent="0.2">
      <c r="B151" s="30"/>
      <c r="C151" s="42" t="s">
        <v>11</v>
      </c>
      <c r="D151" s="23">
        <v>15</v>
      </c>
      <c r="E151" s="24">
        <v>31.1</v>
      </c>
      <c r="F151" s="24">
        <v>31.4</v>
      </c>
      <c r="G151" s="60"/>
    </row>
    <row r="152" spans="2:7" ht="16.5" customHeight="1" x14ac:dyDescent="0.2">
      <c r="B152" s="37"/>
      <c r="C152" s="42" t="s">
        <v>10</v>
      </c>
      <c r="D152" s="24"/>
      <c r="E152" s="24"/>
      <c r="F152" s="24"/>
      <c r="G152" s="60"/>
    </row>
    <row r="153" spans="2:7" ht="42" customHeight="1" x14ac:dyDescent="0.2">
      <c r="B153" s="12" t="s">
        <v>55</v>
      </c>
      <c r="C153" s="20" t="s">
        <v>124</v>
      </c>
      <c r="D153" s="26"/>
      <c r="E153" s="26"/>
      <c r="F153" s="26"/>
      <c r="G153" s="53"/>
    </row>
    <row r="154" spans="2:7" ht="27.75" customHeight="1" x14ac:dyDescent="0.2">
      <c r="B154" s="46" t="s">
        <v>56</v>
      </c>
      <c r="C154" s="15" t="s">
        <v>123</v>
      </c>
      <c r="D154" s="25"/>
      <c r="E154" s="25"/>
      <c r="F154" s="25"/>
      <c r="G154" s="54" t="s">
        <v>76</v>
      </c>
    </row>
    <row r="155" spans="2:7" ht="23.25" customHeight="1" x14ac:dyDescent="0.2">
      <c r="B155" s="43"/>
      <c r="C155" s="19" t="s">
        <v>3</v>
      </c>
      <c r="D155" s="9">
        <f>SUM(D157:D160)</f>
        <v>687.30000000000007</v>
      </c>
      <c r="E155" s="9">
        <f t="shared" ref="E155:F155" si="21">SUM(E157:E160)</f>
        <v>702.99999999999989</v>
      </c>
      <c r="F155" s="9">
        <f t="shared" si="21"/>
        <v>710.40000000000009</v>
      </c>
      <c r="G155" s="58"/>
    </row>
    <row r="156" spans="2:7" ht="18.75" customHeight="1" x14ac:dyDescent="0.2">
      <c r="B156" s="48"/>
      <c r="C156" s="44" t="s">
        <v>4</v>
      </c>
      <c r="D156" s="7"/>
      <c r="E156" s="7"/>
      <c r="F156" s="7"/>
      <c r="G156" s="59"/>
    </row>
    <row r="157" spans="2:7" ht="24.75" customHeight="1" x14ac:dyDescent="0.2">
      <c r="B157" s="30"/>
      <c r="C157" s="42" t="s">
        <v>11</v>
      </c>
      <c r="D157" s="23">
        <v>443.2</v>
      </c>
      <c r="E157" s="24">
        <v>446.9</v>
      </c>
      <c r="F157" s="24">
        <v>451.6</v>
      </c>
      <c r="G157" s="60"/>
    </row>
    <row r="158" spans="2:7" ht="16.5" customHeight="1" x14ac:dyDescent="0.2">
      <c r="B158" s="30"/>
      <c r="C158" s="42" t="s">
        <v>14</v>
      </c>
      <c r="D158" s="23">
        <v>143.5</v>
      </c>
      <c r="E158" s="24">
        <v>142</v>
      </c>
      <c r="F158" s="24">
        <v>143.5</v>
      </c>
      <c r="G158" s="60"/>
    </row>
    <row r="159" spans="2:7" ht="17.25" customHeight="1" x14ac:dyDescent="0.2">
      <c r="B159" s="36"/>
      <c r="C159" s="42" t="s">
        <v>19</v>
      </c>
      <c r="D159" s="23">
        <v>18</v>
      </c>
      <c r="E159" s="24">
        <v>36.299999999999997</v>
      </c>
      <c r="F159" s="24">
        <v>36.700000000000003</v>
      </c>
      <c r="G159" s="60"/>
    </row>
    <row r="160" spans="2:7" ht="18.75" customHeight="1" x14ac:dyDescent="0.2">
      <c r="B160" s="37"/>
      <c r="C160" s="42" t="s">
        <v>10</v>
      </c>
      <c r="D160" s="23">
        <v>82.6</v>
      </c>
      <c r="E160" s="24">
        <v>77.8</v>
      </c>
      <c r="F160" s="24">
        <v>78.599999999999994</v>
      </c>
      <c r="G160" s="60"/>
    </row>
    <row r="161" spans="2:7" ht="30" customHeight="1" x14ac:dyDescent="0.2">
      <c r="B161" s="46" t="s">
        <v>57</v>
      </c>
      <c r="C161" s="15" t="s">
        <v>122</v>
      </c>
      <c r="D161" s="25"/>
      <c r="E161" s="25"/>
      <c r="F161" s="25"/>
      <c r="G161" s="54" t="s">
        <v>77</v>
      </c>
    </row>
    <row r="162" spans="2:7" ht="15.75" customHeight="1" x14ac:dyDescent="0.2">
      <c r="B162" s="43"/>
      <c r="C162" s="19" t="s">
        <v>3</v>
      </c>
      <c r="D162" s="9">
        <f>SUM(D164:D166)</f>
        <v>2525.1</v>
      </c>
      <c r="E162" s="9">
        <f t="shared" ref="E162:F162" si="22">SUM(E164:E166)</f>
        <v>2381.8000000000002</v>
      </c>
      <c r="F162" s="9">
        <f t="shared" si="22"/>
        <v>2407</v>
      </c>
      <c r="G162" s="58"/>
    </row>
    <row r="163" spans="2:7" ht="19.899999999999999" customHeight="1" x14ac:dyDescent="0.2">
      <c r="B163" s="48"/>
      <c r="C163" s="44" t="s">
        <v>4</v>
      </c>
      <c r="D163" s="7"/>
      <c r="E163" s="7"/>
      <c r="F163" s="7"/>
      <c r="G163" s="59"/>
    </row>
    <row r="164" spans="2:7" ht="30" customHeight="1" x14ac:dyDescent="0.2">
      <c r="B164" s="30"/>
      <c r="C164" s="42" t="s">
        <v>11</v>
      </c>
      <c r="D164" s="23">
        <v>692.5</v>
      </c>
      <c r="E164" s="24">
        <v>689.2</v>
      </c>
      <c r="F164" s="24">
        <v>696.5</v>
      </c>
      <c r="G164" s="60"/>
    </row>
    <row r="165" spans="2:7" ht="19.149999999999999" customHeight="1" x14ac:dyDescent="0.2">
      <c r="B165" s="30"/>
      <c r="C165" s="42" t="s">
        <v>14</v>
      </c>
      <c r="D165" s="23">
        <v>1813.4</v>
      </c>
      <c r="E165" s="24">
        <v>1692.6</v>
      </c>
      <c r="F165" s="24">
        <v>1710.5</v>
      </c>
      <c r="G165" s="60"/>
    </row>
    <row r="166" spans="2:7" ht="18" customHeight="1" x14ac:dyDescent="0.2">
      <c r="B166" s="37"/>
      <c r="C166" s="42" t="s">
        <v>10</v>
      </c>
      <c r="D166" s="24">
        <v>19.2</v>
      </c>
      <c r="E166" s="24"/>
      <c r="F166" s="24"/>
      <c r="G166" s="60"/>
    </row>
    <row r="167" spans="2:7" ht="25.9" customHeight="1" x14ac:dyDescent="0.2">
      <c r="B167" s="46" t="s">
        <v>58</v>
      </c>
      <c r="C167" s="15" t="s">
        <v>121</v>
      </c>
      <c r="D167" s="25"/>
      <c r="E167" s="25"/>
      <c r="F167" s="25"/>
      <c r="G167" s="54" t="s">
        <v>73</v>
      </c>
    </row>
    <row r="168" spans="2:7" ht="16.5" customHeight="1" x14ac:dyDescent="0.2">
      <c r="B168" s="43"/>
      <c r="C168" s="19" t="s">
        <v>3</v>
      </c>
      <c r="D168" s="9">
        <f>SUM(D170:D173)</f>
        <v>14.700000000000001</v>
      </c>
      <c r="E168" s="9">
        <f t="shared" ref="E168:F168" si="23">SUM(E170:E173)</f>
        <v>0</v>
      </c>
      <c r="F168" s="9">
        <f t="shared" si="23"/>
        <v>0</v>
      </c>
      <c r="G168" s="58"/>
    </row>
    <row r="169" spans="2:7" ht="15.75" customHeight="1" x14ac:dyDescent="0.2">
      <c r="B169" s="48"/>
      <c r="C169" s="44" t="s">
        <v>4</v>
      </c>
      <c r="D169" s="7"/>
      <c r="E169" s="7"/>
      <c r="F169" s="7"/>
      <c r="G169" s="59"/>
    </row>
    <row r="170" spans="2:7" ht="30" customHeight="1" x14ac:dyDescent="0.2">
      <c r="B170" s="30"/>
      <c r="C170" s="42" t="s">
        <v>11</v>
      </c>
      <c r="D170" s="24">
        <v>5.9</v>
      </c>
      <c r="E170" s="24"/>
      <c r="F170" s="24"/>
      <c r="G170" s="60"/>
    </row>
    <row r="171" spans="2:7" ht="19.149999999999999" customHeight="1" x14ac:dyDescent="0.2">
      <c r="B171" s="30"/>
      <c r="C171" s="42" t="s">
        <v>14</v>
      </c>
      <c r="D171" s="24">
        <v>8.8000000000000007</v>
      </c>
      <c r="E171" s="24"/>
      <c r="F171" s="24"/>
      <c r="G171" s="60"/>
    </row>
    <row r="172" spans="2:7" x14ac:dyDescent="0.2">
      <c r="B172" s="36"/>
      <c r="C172" s="42" t="s">
        <v>19</v>
      </c>
      <c r="D172" s="24"/>
      <c r="E172" s="24"/>
      <c r="F172" s="24"/>
      <c r="G172" s="60"/>
    </row>
    <row r="173" spans="2:7" ht="16.5" customHeight="1" x14ac:dyDescent="0.2">
      <c r="B173" s="37"/>
      <c r="C173" s="42" t="s">
        <v>10</v>
      </c>
      <c r="D173" s="24"/>
      <c r="E173" s="24"/>
      <c r="F173" s="24"/>
      <c r="G173" s="60"/>
    </row>
    <row r="174" spans="2:7" ht="30.6" customHeight="1" x14ac:dyDescent="0.2">
      <c r="B174" s="46" t="s">
        <v>64</v>
      </c>
      <c r="C174" s="15" t="s">
        <v>120</v>
      </c>
      <c r="D174" s="25"/>
      <c r="E174" s="25"/>
      <c r="F174" s="25"/>
      <c r="G174" s="54" t="s">
        <v>73</v>
      </c>
    </row>
    <row r="175" spans="2:7" ht="16.5" customHeight="1" x14ac:dyDescent="0.2">
      <c r="B175" s="43"/>
      <c r="C175" s="19" t="s">
        <v>3</v>
      </c>
      <c r="D175" s="9">
        <f>SUM(D177:D178)</f>
        <v>27.700000000000003</v>
      </c>
      <c r="E175" s="9">
        <f t="shared" ref="E175:F175" si="24">SUM(E177:E178)</f>
        <v>26.6</v>
      </c>
      <c r="F175" s="9">
        <f t="shared" si="24"/>
        <v>26.9</v>
      </c>
      <c r="G175" s="58"/>
    </row>
    <row r="176" spans="2:7" ht="17.25" customHeight="1" x14ac:dyDescent="0.2">
      <c r="B176" s="48"/>
      <c r="C176" s="44" t="s">
        <v>4</v>
      </c>
      <c r="D176" s="7"/>
      <c r="E176" s="7"/>
      <c r="F176" s="7"/>
      <c r="G176" s="59"/>
    </row>
    <row r="177" spans="2:7" ht="30.6" customHeight="1" x14ac:dyDescent="0.2">
      <c r="B177" s="30"/>
      <c r="C177" s="42" t="s">
        <v>11</v>
      </c>
      <c r="D177" s="23">
        <v>25.6</v>
      </c>
      <c r="E177" s="24">
        <v>26.6</v>
      </c>
      <c r="F177" s="24">
        <v>26.9</v>
      </c>
      <c r="G177" s="60"/>
    </row>
    <row r="178" spans="2:7" ht="18" customHeight="1" x14ac:dyDescent="0.2">
      <c r="B178" s="37"/>
      <c r="C178" s="42" t="s">
        <v>10</v>
      </c>
      <c r="D178" s="24">
        <v>2.1</v>
      </c>
      <c r="E178" s="24"/>
      <c r="F178" s="24"/>
      <c r="G178" s="60"/>
    </row>
    <row r="179" spans="2:7" ht="45.75" customHeight="1" x14ac:dyDescent="0.2">
      <c r="B179" s="17"/>
      <c r="C179" s="18" t="s">
        <v>20</v>
      </c>
      <c r="D179" s="8"/>
      <c r="E179" s="8"/>
      <c r="F179" s="8"/>
      <c r="G179" s="58"/>
    </row>
    <row r="180" spans="2:7" ht="30.75" customHeight="1" x14ac:dyDescent="0.2">
      <c r="B180" s="46" t="s">
        <v>59</v>
      </c>
      <c r="C180" s="15" t="s">
        <v>119</v>
      </c>
      <c r="D180" s="25"/>
      <c r="E180" s="25"/>
      <c r="F180" s="25"/>
      <c r="G180" s="54" t="s">
        <v>73</v>
      </c>
    </row>
    <row r="181" spans="2:7" ht="20.25" customHeight="1" x14ac:dyDescent="0.2">
      <c r="B181" s="43"/>
      <c r="C181" s="19" t="s">
        <v>3</v>
      </c>
      <c r="D181" s="9">
        <f>SUM(D183:D185)</f>
        <v>1620.6</v>
      </c>
      <c r="E181" s="9">
        <f t="shared" ref="E181:F181" si="25">SUM(E183:E185)</f>
        <v>1595.1999999999998</v>
      </c>
      <c r="F181" s="9">
        <f t="shared" si="25"/>
        <v>1612.1</v>
      </c>
      <c r="G181" s="58"/>
    </row>
    <row r="182" spans="2:7" ht="17.25" customHeight="1" x14ac:dyDescent="0.2">
      <c r="B182" s="48"/>
      <c r="C182" s="44" t="s">
        <v>4</v>
      </c>
      <c r="D182" s="7"/>
      <c r="E182" s="7"/>
      <c r="F182" s="7"/>
      <c r="G182" s="59"/>
    </row>
    <row r="183" spans="2:7" ht="27.75" customHeight="1" x14ac:dyDescent="0.2">
      <c r="B183" s="30"/>
      <c r="C183" s="42" t="s">
        <v>11</v>
      </c>
      <c r="D183" s="23">
        <v>549.1</v>
      </c>
      <c r="E183" s="24">
        <v>592.29999999999995</v>
      </c>
      <c r="F183" s="24">
        <v>598.6</v>
      </c>
      <c r="G183" s="60"/>
    </row>
    <row r="184" spans="2:7" ht="15" customHeight="1" x14ac:dyDescent="0.2">
      <c r="B184" s="30"/>
      <c r="C184" s="42" t="s">
        <v>14</v>
      </c>
      <c r="D184" s="23">
        <v>1071.5</v>
      </c>
      <c r="E184" s="24">
        <v>1002.9</v>
      </c>
      <c r="F184" s="24">
        <v>1013.5</v>
      </c>
      <c r="G184" s="60"/>
    </row>
    <row r="185" spans="2:7" ht="18" customHeight="1" x14ac:dyDescent="0.2">
      <c r="B185" s="37"/>
      <c r="C185" s="42" t="s">
        <v>10</v>
      </c>
      <c r="D185" s="24"/>
      <c r="E185" s="24"/>
      <c r="F185" s="24"/>
      <c r="G185" s="60"/>
    </row>
    <row r="186" spans="2:7" ht="31.9" customHeight="1" x14ac:dyDescent="0.2">
      <c r="B186" s="46" t="s">
        <v>60</v>
      </c>
      <c r="C186" s="15" t="s">
        <v>118</v>
      </c>
      <c r="D186" s="25"/>
      <c r="E186" s="25"/>
      <c r="F186" s="25"/>
      <c r="G186" s="54" t="s">
        <v>73</v>
      </c>
    </row>
    <row r="187" spans="2:7" ht="18" customHeight="1" x14ac:dyDescent="0.2">
      <c r="B187" s="43"/>
      <c r="C187" s="19" t="s">
        <v>3</v>
      </c>
      <c r="D187" s="9">
        <f>SUM(D189:D192)</f>
        <v>74.099999999999994</v>
      </c>
      <c r="E187" s="9">
        <f t="shared" ref="E187:F187" si="26">SUM(E189:E192)</f>
        <v>0</v>
      </c>
      <c r="F187" s="9">
        <f t="shared" si="26"/>
        <v>0</v>
      </c>
      <c r="G187" s="58"/>
    </row>
    <row r="188" spans="2:7" ht="18" customHeight="1" x14ac:dyDescent="0.2">
      <c r="B188" s="48"/>
      <c r="C188" s="44" t="s">
        <v>4</v>
      </c>
      <c r="D188" s="7"/>
      <c r="E188" s="7"/>
      <c r="F188" s="7"/>
      <c r="G188" s="59"/>
    </row>
    <row r="189" spans="2:7" ht="27.75" customHeight="1" x14ac:dyDescent="0.2">
      <c r="B189" s="30"/>
      <c r="C189" s="42" t="s">
        <v>11</v>
      </c>
      <c r="D189" s="24"/>
      <c r="E189" s="24"/>
      <c r="F189" s="24"/>
      <c r="G189" s="60"/>
    </row>
    <row r="190" spans="2:7" ht="13.5" customHeight="1" x14ac:dyDescent="0.2">
      <c r="B190" s="30"/>
      <c r="C190" s="42" t="s">
        <v>14</v>
      </c>
      <c r="D190" s="23">
        <v>71.3</v>
      </c>
      <c r="E190" s="24"/>
      <c r="F190" s="24"/>
      <c r="G190" s="60"/>
    </row>
    <row r="191" spans="2:7" ht="27.75" customHeight="1" x14ac:dyDescent="0.2">
      <c r="B191" s="30"/>
      <c r="C191" s="42" t="s">
        <v>15</v>
      </c>
      <c r="D191" s="23">
        <v>2.7</v>
      </c>
      <c r="E191" s="24"/>
      <c r="F191" s="24"/>
      <c r="G191" s="60"/>
    </row>
    <row r="192" spans="2:7" ht="18" customHeight="1" x14ac:dyDescent="0.2">
      <c r="B192" s="37"/>
      <c r="C192" s="42" t="s">
        <v>10</v>
      </c>
      <c r="D192" s="23">
        <v>0.1</v>
      </c>
      <c r="E192" s="24"/>
      <c r="F192" s="24"/>
      <c r="G192" s="60"/>
    </row>
    <row r="193" spans="2:7" ht="30.75" customHeight="1" x14ac:dyDescent="0.2">
      <c r="B193" s="46" t="s">
        <v>61</v>
      </c>
      <c r="C193" s="15" t="s">
        <v>117</v>
      </c>
      <c r="D193" s="25"/>
      <c r="E193" s="25"/>
      <c r="F193" s="25"/>
      <c r="G193" s="54" t="s">
        <v>78</v>
      </c>
    </row>
    <row r="194" spans="2:7" ht="18" customHeight="1" x14ac:dyDescent="0.2">
      <c r="B194" s="43"/>
      <c r="C194" s="19" t="s">
        <v>3</v>
      </c>
      <c r="D194" s="9">
        <f>SUM(D196)</f>
        <v>0</v>
      </c>
      <c r="E194" s="9">
        <f t="shared" ref="E194:F194" si="27">SUM(E196)</f>
        <v>50</v>
      </c>
      <c r="F194" s="9">
        <f t="shared" si="27"/>
        <v>50</v>
      </c>
      <c r="G194" s="58"/>
    </row>
    <row r="195" spans="2:7" ht="14.25" customHeight="1" x14ac:dyDescent="0.2">
      <c r="B195" s="48"/>
      <c r="C195" s="44" t="s">
        <v>4</v>
      </c>
      <c r="D195" s="7"/>
      <c r="E195" s="7"/>
      <c r="F195" s="7"/>
      <c r="G195" s="59"/>
    </row>
    <row r="196" spans="2:7" ht="18" customHeight="1" x14ac:dyDescent="0.2">
      <c r="B196" s="30"/>
      <c r="C196" s="64" t="s">
        <v>14</v>
      </c>
      <c r="D196" s="78"/>
      <c r="E196" s="65">
        <v>50</v>
      </c>
      <c r="F196" s="65">
        <v>50</v>
      </c>
      <c r="G196" s="66"/>
    </row>
    <row r="197" spans="2:7" x14ac:dyDescent="0.2">
      <c r="B197" s="14" t="s">
        <v>62</v>
      </c>
      <c r="C197" s="15" t="s">
        <v>116</v>
      </c>
      <c r="D197" s="25"/>
      <c r="E197" s="25"/>
      <c r="F197" s="25"/>
      <c r="G197" s="54" t="s">
        <v>78</v>
      </c>
    </row>
    <row r="198" spans="2:7" ht="21" customHeight="1" x14ac:dyDescent="0.2">
      <c r="B198" s="43"/>
      <c r="C198" s="19" t="s">
        <v>3</v>
      </c>
      <c r="D198" s="9">
        <f>SUM(D200:D202)</f>
        <v>313.10000000000002</v>
      </c>
      <c r="E198" s="9">
        <f t="shared" ref="E198:F198" si="28">SUM(E200:E202)</f>
        <v>107.3</v>
      </c>
      <c r="F198" s="9">
        <f t="shared" si="28"/>
        <v>108.4</v>
      </c>
      <c r="G198" s="58"/>
    </row>
    <row r="199" spans="2:7" ht="17.25" customHeight="1" x14ac:dyDescent="0.2">
      <c r="B199" s="48"/>
      <c r="C199" s="44" t="s">
        <v>4</v>
      </c>
      <c r="D199" s="7"/>
      <c r="E199" s="7"/>
      <c r="F199" s="7"/>
      <c r="G199" s="59"/>
    </row>
    <row r="200" spans="2:7" ht="28.5" customHeight="1" x14ac:dyDescent="0.2">
      <c r="B200" s="30"/>
      <c r="C200" s="42" t="s">
        <v>11</v>
      </c>
      <c r="D200" s="23">
        <v>143.69999999999999</v>
      </c>
      <c r="E200" s="24">
        <v>107.3</v>
      </c>
      <c r="F200" s="24">
        <v>108.4</v>
      </c>
      <c r="G200" s="60"/>
    </row>
    <row r="201" spans="2:7" x14ac:dyDescent="0.2">
      <c r="B201" s="83"/>
      <c r="C201" s="64" t="s">
        <v>14</v>
      </c>
      <c r="D201" s="23">
        <v>68</v>
      </c>
      <c r="E201" s="24"/>
      <c r="F201" s="24"/>
      <c r="G201" s="60"/>
    </row>
    <row r="202" spans="2:7" ht="15.75" customHeight="1" x14ac:dyDescent="0.2">
      <c r="B202" s="37"/>
      <c r="C202" s="42" t="s">
        <v>10</v>
      </c>
      <c r="D202" s="24">
        <v>101.4</v>
      </c>
      <c r="E202" s="24"/>
      <c r="F202" s="24"/>
      <c r="G202" s="60"/>
    </row>
    <row r="203" spans="2:7" ht="29.25" customHeight="1" x14ac:dyDescent="0.2">
      <c r="B203" s="14" t="s">
        <v>63</v>
      </c>
      <c r="C203" s="15" t="s">
        <v>115</v>
      </c>
      <c r="D203" s="25"/>
      <c r="E203" s="25"/>
      <c r="F203" s="25"/>
      <c r="G203" s="54" t="s">
        <v>79</v>
      </c>
    </row>
    <row r="204" spans="2:7" ht="15.75" customHeight="1" x14ac:dyDescent="0.2">
      <c r="B204" s="17"/>
      <c r="C204" s="19" t="s">
        <v>21</v>
      </c>
      <c r="D204" s="9">
        <f>SUM(D206:D207)</f>
        <v>541.29999999999995</v>
      </c>
      <c r="E204" s="9">
        <f t="shared" ref="E204:F204" si="29">SUM(E206:E207)</f>
        <v>500.5</v>
      </c>
      <c r="F204" s="9">
        <f t="shared" si="29"/>
        <v>505.8</v>
      </c>
      <c r="G204" s="58"/>
    </row>
    <row r="205" spans="2:7" ht="15.75" customHeight="1" x14ac:dyDescent="0.2">
      <c r="B205" s="87"/>
      <c r="C205" s="44" t="s">
        <v>4</v>
      </c>
      <c r="D205" s="7"/>
      <c r="E205" s="7"/>
      <c r="F205" s="7"/>
      <c r="G205" s="59"/>
    </row>
    <row r="206" spans="2:7" ht="15.75" customHeight="1" x14ac:dyDescent="0.2">
      <c r="B206" s="88"/>
      <c r="C206" s="64" t="s">
        <v>14</v>
      </c>
      <c r="D206" s="23">
        <v>541.29999999999995</v>
      </c>
      <c r="E206" s="24">
        <v>500.5</v>
      </c>
      <c r="F206" s="24">
        <v>505.8</v>
      </c>
      <c r="G206" s="60"/>
    </row>
    <row r="207" spans="2:7" ht="15.75" customHeight="1" x14ac:dyDescent="0.2">
      <c r="B207" s="89"/>
      <c r="C207" s="42" t="s">
        <v>10</v>
      </c>
      <c r="D207" s="24"/>
      <c r="E207" s="24"/>
      <c r="F207" s="24"/>
      <c r="G207" s="60"/>
    </row>
    <row r="208" spans="2:7" ht="17.25" customHeight="1" x14ac:dyDescent="0.2">
      <c r="B208" s="12" t="s">
        <v>65</v>
      </c>
      <c r="C208" s="20" t="s">
        <v>114</v>
      </c>
      <c r="D208" s="26"/>
      <c r="E208" s="26"/>
      <c r="F208" s="26"/>
      <c r="G208" s="53"/>
    </row>
    <row r="209" spans="2:7" ht="30" customHeight="1" x14ac:dyDescent="0.2">
      <c r="B209" s="46" t="s">
        <v>66</v>
      </c>
      <c r="C209" s="15" t="s">
        <v>113</v>
      </c>
      <c r="D209" s="25"/>
      <c r="E209" s="25"/>
      <c r="F209" s="25"/>
      <c r="G209" s="54" t="s">
        <v>73</v>
      </c>
    </row>
    <row r="210" spans="2:7" ht="17.25" customHeight="1" x14ac:dyDescent="0.2">
      <c r="B210" s="43"/>
      <c r="C210" s="19" t="s">
        <v>3</v>
      </c>
      <c r="D210" s="9">
        <f>SUM(D212:D213)</f>
        <v>389</v>
      </c>
      <c r="E210" s="9">
        <f t="shared" ref="E210:F210" si="30">SUM(E212:E213)</f>
        <v>0</v>
      </c>
      <c r="F210" s="9">
        <f t="shared" si="30"/>
        <v>0</v>
      </c>
      <c r="G210" s="58"/>
    </row>
    <row r="211" spans="2:7" ht="15.75" customHeight="1" x14ac:dyDescent="0.2">
      <c r="B211" s="48"/>
      <c r="C211" s="44" t="s">
        <v>4</v>
      </c>
      <c r="D211" s="7"/>
      <c r="E211" s="7"/>
      <c r="F211" s="7"/>
      <c r="G211" s="59"/>
    </row>
    <row r="212" spans="2:7" ht="26.25" customHeight="1" x14ac:dyDescent="0.2">
      <c r="B212" s="30"/>
      <c r="C212" s="42" t="s">
        <v>11</v>
      </c>
      <c r="D212" s="24"/>
      <c r="E212" s="24"/>
      <c r="F212" s="24"/>
      <c r="G212" s="60"/>
    </row>
    <row r="213" spans="2:7" ht="17.25" customHeight="1" x14ac:dyDescent="0.2">
      <c r="B213" s="37"/>
      <c r="C213" s="42" t="s">
        <v>10</v>
      </c>
      <c r="D213" s="23">
        <v>389</v>
      </c>
      <c r="E213" s="23"/>
      <c r="F213" s="23"/>
      <c r="G213" s="60"/>
    </row>
    <row r="214" spans="2:7" ht="16.5" customHeight="1" x14ac:dyDescent="0.2">
      <c r="B214" s="46" t="s">
        <v>67</v>
      </c>
      <c r="C214" s="15" t="s">
        <v>112</v>
      </c>
      <c r="D214" s="25"/>
      <c r="E214" s="25"/>
      <c r="F214" s="25"/>
      <c r="G214" s="54" t="s">
        <v>73</v>
      </c>
    </row>
    <row r="215" spans="2:7" ht="18" customHeight="1" x14ac:dyDescent="0.2">
      <c r="B215" s="43"/>
      <c r="C215" s="19" t="s">
        <v>3</v>
      </c>
      <c r="D215" s="9">
        <f>SUM(D217:D220)</f>
        <v>57.1</v>
      </c>
      <c r="E215" s="9">
        <f t="shared" ref="E215:F215" si="31">SUM(E217:E220)</f>
        <v>58.2</v>
      </c>
      <c r="F215" s="9">
        <f t="shared" si="31"/>
        <v>58.8</v>
      </c>
      <c r="G215" s="58"/>
    </row>
    <row r="216" spans="2:7" ht="16.149999999999999" customHeight="1" x14ac:dyDescent="0.2">
      <c r="B216" s="48"/>
      <c r="C216" s="44" t="s">
        <v>4</v>
      </c>
      <c r="D216" s="7"/>
      <c r="E216" s="7"/>
      <c r="F216" s="7"/>
      <c r="G216" s="59"/>
    </row>
    <row r="217" spans="2:7" ht="16.149999999999999" customHeight="1" x14ac:dyDescent="0.2">
      <c r="B217" s="30"/>
      <c r="C217" s="42" t="s">
        <v>11</v>
      </c>
      <c r="D217" s="24"/>
      <c r="E217" s="24"/>
      <c r="F217" s="24"/>
      <c r="G217" s="60"/>
    </row>
    <row r="218" spans="2:7" ht="16.149999999999999" customHeight="1" x14ac:dyDescent="0.2">
      <c r="B218" s="30"/>
      <c r="C218" s="64" t="s">
        <v>14</v>
      </c>
      <c r="D218" s="23">
        <v>57.1</v>
      </c>
      <c r="E218" s="24">
        <v>58.2</v>
      </c>
      <c r="F218" s="24">
        <v>58.8</v>
      </c>
      <c r="G218" s="60"/>
    </row>
    <row r="219" spans="2:7" ht="16.149999999999999" customHeight="1" x14ac:dyDescent="0.2">
      <c r="B219" s="36"/>
      <c r="C219" s="42" t="s">
        <v>15</v>
      </c>
      <c r="D219" s="24"/>
      <c r="E219" s="24"/>
      <c r="F219" s="24"/>
      <c r="G219" s="60"/>
    </row>
    <row r="220" spans="2:7" ht="16.149999999999999" customHeight="1" x14ac:dyDescent="0.2">
      <c r="B220" s="37"/>
      <c r="C220" s="42" t="s">
        <v>10</v>
      </c>
      <c r="D220" s="51"/>
      <c r="E220" s="51"/>
      <c r="F220" s="51"/>
      <c r="G220" s="61"/>
    </row>
    <row r="221" spans="2:7" ht="27" customHeight="1" x14ac:dyDescent="0.2">
      <c r="B221" s="46" t="s">
        <v>68</v>
      </c>
      <c r="C221" s="15" t="s">
        <v>111</v>
      </c>
      <c r="D221" s="25"/>
      <c r="E221" s="25"/>
      <c r="F221" s="25"/>
      <c r="G221" s="54" t="s">
        <v>73</v>
      </c>
    </row>
    <row r="222" spans="2:7" ht="16.149999999999999" customHeight="1" x14ac:dyDescent="0.2">
      <c r="B222" s="43"/>
      <c r="C222" s="19" t="s">
        <v>3</v>
      </c>
      <c r="D222" s="9">
        <f>SUM(D224:D225)</f>
        <v>649.20000000000005</v>
      </c>
      <c r="E222" s="9">
        <f t="shared" ref="E222:F222" si="32">SUM(E224:E225)</f>
        <v>0</v>
      </c>
      <c r="F222" s="9">
        <f t="shared" si="32"/>
        <v>0</v>
      </c>
      <c r="G222" s="58"/>
    </row>
    <row r="223" spans="2:7" ht="16.149999999999999" customHeight="1" x14ac:dyDescent="0.2">
      <c r="B223" s="48"/>
      <c r="C223" s="44" t="s">
        <v>4</v>
      </c>
      <c r="D223" s="7"/>
      <c r="E223" s="7"/>
      <c r="F223" s="7"/>
      <c r="G223" s="59"/>
    </row>
    <row r="224" spans="2:7" ht="16.149999999999999" customHeight="1" x14ac:dyDescent="0.2">
      <c r="B224" s="30"/>
      <c r="C224" s="42" t="s">
        <v>11</v>
      </c>
      <c r="D224" s="24">
        <v>149.6</v>
      </c>
      <c r="E224" s="24"/>
      <c r="F224" s="24"/>
      <c r="G224" s="60"/>
    </row>
    <row r="225" spans="2:7" ht="16.149999999999999" customHeight="1" x14ac:dyDescent="0.2">
      <c r="B225" s="37"/>
      <c r="C225" s="42" t="s">
        <v>10</v>
      </c>
      <c r="D225" s="23">
        <v>499.6</v>
      </c>
      <c r="E225" s="23"/>
      <c r="F225" s="23"/>
      <c r="G225" s="60"/>
    </row>
    <row r="226" spans="2:7" ht="21" customHeight="1" x14ac:dyDescent="0.2">
      <c r="B226" s="46" t="s">
        <v>69</v>
      </c>
      <c r="C226" s="15" t="s">
        <v>110</v>
      </c>
      <c r="D226" s="25"/>
      <c r="E226" s="25"/>
      <c r="F226" s="25"/>
      <c r="G226" s="54" t="s">
        <v>73</v>
      </c>
    </row>
    <row r="227" spans="2:7" ht="16.149999999999999" customHeight="1" x14ac:dyDescent="0.2">
      <c r="B227" s="43"/>
      <c r="C227" s="19" t="s">
        <v>3</v>
      </c>
      <c r="D227" s="9">
        <f>SUM(D229:D230)</f>
        <v>90</v>
      </c>
      <c r="E227" s="9">
        <f t="shared" ref="E227:F227" si="33">SUM(E229:E230)</f>
        <v>655</v>
      </c>
      <c r="F227" s="9">
        <f t="shared" si="33"/>
        <v>655</v>
      </c>
      <c r="G227" s="58"/>
    </row>
    <row r="228" spans="2:7" x14ac:dyDescent="0.2">
      <c r="B228" s="48"/>
      <c r="C228" s="44" t="s">
        <v>4</v>
      </c>
      <c r="D228" s="7"/>
      <c r="E228" s="7"/>
      <c r="F228" s="7"/>
      <c r="G228" s="59"/>
    </row>
    <row r="229" spans="2:7" ht="25.5" x14ac:dyDescent="0.2">
      <c r="B229" s="30"/>
      <c r="C229" s="42" t="s">
        <v>11</v>
      </c>
      <c r="D229" s="24"/>
      <c r="E229" s="23">
        <v>655</v>
      </c>
      <c r="F229" s="23">
        <v>655</v>
      </c>
      <c r="G229" s="60"/>
    </row>
    <row r="230" spans="2:7" ht="18.75" customHeight="1" x14ac:dyDescent="0.2">
      <c r="B230" s="37"/>
      <c r="C230" s="42" t="s">
        <v>10</v>
      </c>
      <c r="D230" s="23">
        <v>90</v>
      </c>
      <c r="E230" s="24"/>
      <c r="F230" s="24"/>
      <c r="G230" s="60"/>
    </row>
    <row r="231" spans="2:7" ht="43.5" customHeight="1" x14ac:dyDescent="0.2">
      <c r="B231" s="46" t="s">
        <v>80</v>
      </c>
      <c r="C231" s="15" t="s">
        <v>109</v>
      </c>
      <c r="D231" s="25"/>
      <c r="E231" s="25"/>
      <c r="F231" s="25"/>
      <c r="G231" s="54" t="s">
        <v>81</v>
      </c>
    </row>
    <row r="232" spans="2:7" ht="16.149999999999999" customHeight="1" x14ac:dyDescent="0.2">
      <c r="B232" s="43"/>
      <c r="C232" s="19" t="s">
        <v>3</v>
      </c>
      <c r="D232" s="9">
        <f>SUM(D234:D236)</f>
        <v>77</v>
      </c>
      <c r="E232" s="9">
        <f t="shared" ref="E232:F232" si="34">SUM(E234:E236)</f>
        <v>961.5</v>
      </c>
      <c r="F232" s="9">
        <f t="shared" si="34"/>
        <v>961.5</v>
      </c>
      <c r="G232" s="58"/>
    </row>
    <row r="233" spans="2:7" ht="16.149999999999999" customHeight="1" x14ac:dyDescent="0.2">
      <c r="B233" s="48"/>
      <c r="C233" s="44" t="s">
        <v>4</v>
      </c>
      <c r="D233" s="7"/>
      <c r="E233" s="7"/>
      <c r="F233" s="7"/>
      <c r="G233" s="59"/>
    </row>
    <row r="234" spans="2:7" ht="16.149999999999999" customHeight="1" x14ac:dyDescent="0.2">
      <c r="B234" s="30"/>
      <c r="C234" s="42" t="s">
        <v>11</v>
      </c>
      <c r="D234" s="23">
        <v>77</v>
      </c>
      <c r="E234" s="23">
        <v>111.5</v>
      </c>
      <c r="F234" s="23">
        <v>111.5</v>
      </c>
      <c r="G234" s="60"/>
    </row>
    <row r="235" spans="2:7" ht="16.149999999999999" customHeight="1" x14ac:dyDescent="0.2">
      <c r="B235" s="36"/>
      <c r="C235" s="42" t="s">
        <v>15</v>
      </c>
      <c r="D235" s="24"/>
      <c r="E235" s="24">
        <v>850</v>
      </c>
      <c r="F235" s="24">
        <v>850</v>
      </c>
      <c r="G235" s="60"/>
    </row>
    <row r="236" spans="2:7" ht="16.149999999999999" customHeight="1" x14ac:dyDescent="0.2">
      <c r="B236" s="37"/>
      <c r="C236" s="42" t="s">
        <v>10</v>
      </c>
      <c r="D236" s="51"/>
      <c r="E236" s="51"/>
      <c r="F236" s="51"/>
      <c r="G236" s="61"/>
    </row>
    <row r="237" spans="2:7" ht="55.5" customHeight="1" x14ac:dyDescent="0.2">
      <c r="B237" s="46" t="s">
        <v>82</v>
      </c>
      <c r="C237" s="15" t="s">
        <v>108</v>
      </c>
      <c r="D237" s="25"/>
      <c r="E237" s="25"/>
      <c r="F237" s="25"/>
      <c r="G237" s="54" t="s">
        <v>75</v>
      </c>
    </row>
    <row r="238" spans="2:7" ht="16.149999999999999" customHeight="1" x14ac:dyDescent="0.2">
      <c r="B238" s="43"/>
      <c r="C238" s="19" t="s">
        <v>3</v>
      </c>
      <c r="D238" s="9">
        <f>SUM(D240:D242)</f>
        <v>228.5</v>
      </c>
      <c r="E238" s="9">
        <f t="shared" ref="E238:F238" si="35">SUM(E240:E242)</f>
        <v>240</v>
      </c>
      <c r="F238" s="9">
        <f t="shared" si="35"/>
        <v>310</v>
      </c>
      <c r="G238" s="58"/>
    </row>
    <row r="239" spans="2:7" ht="16.149999999999999" customHeight="1" x14ac:dyDescent="0.2">
      <c r="B239" s="48"/>
      <c r="C239" s="44" t="s">
        <v>4</v>
      </c>
      <c r="D239" s="7"/>
      <c r="E239" s="7"/>
      <c r="F239" s="7"/>
      <c r="G239" s="59"/>
    </row>
    <row r="240" spans="2:7" ht="16.149999999999999" customHeight="1" x14ac:dyDescent="0.2">
      <c r="B240" s="30"/>
      <c r="C240" s="42" t="s">
        <v>11</v>
      </c>
      <c r="D240" s="23">
        <v>50</v>
      </c>
      <c r="E240" s="23">
        <v>40</v>
      </c>
      <c r="F240" s="23"/>
      <c r="G240" s="60"/>
    </row>
    <row r="241" spans="2:7" ht="16.149999999999999" customHeight="1" x14ac:dyDescent="0.2">
      <c r="B241" s="36"/>
      <c r="C241" s="42" t="s">
        <v>15</v>
      </c>
      <c r="D241" s="24">
        <v>150</v>
      </c>
      <c r="E241" s="24">
        <v>200</v>
      </c>
      <c r="F241" s="24">
        <v>310</v>
      </c>
      <c r="G241" s="60"/>
    </row>
    <row r="242" spans="2:7" ht="16.149999999999999" customHeight="1" x14ac:dyDescent="0.2">
      <c r="B242" s="37"/>
      <c r="C242" s="42" t="s">
        <v>10</v>
      </c>
      <c r="D242" s="51">
        <v>28.5</v>
      </c>
      <c r="E242" s="51"/>
      <c r="F242" s="51"/>
      <c r="G242" s="61"/>
    </row>
    <row r="243" spans="2:7" ht="28.5" customHeight="1" x14ac:dyDescent="0.2">
      <c r="B243" s="46" t="s">
        <v>83</v>
      </c>
      <c r="C243" s="15" t="s">
        <v>107</v>
      </c>
      <c r="D243" s="25"/>
      <c r="E243" s="25"/>
      <c r="F243" s="25"/>
      <c r="G243" s="54" t="s">
        <v>73</v>
      </c>
    </row>
    <row r="244" spans="2:7" ht="16.149999999999999" customHeight="1" x14ac:dyDescent="0.2">
      <c r="B244" s="43"/>
      <c r="C244" s="19" t="s">
        <v>3</v>
      </c>
      <c r="D244" s="9">
        <f>SUM(D246:D248)</f>
        <v>652.20000000000005</v>
      </c>
      <c r="E244" s="9">
        <f t="shared" ref="E244:F244" si="36">SUM(E246:E248)</f>
        <v>0</v>
      </c>
      <c r="F244" s="9">
        <f t="shared" si="36"/>
        <v>0</v>
      </c>
      <c r="G244" s="58"/>
    </row>
    <row r="245" spans="2:7" ht="16.149999999999999" customHeight="1" x14ac:dyDescent="0.2">
      <c r="B245" s="48"/>
      <c r="C245" s="44" t="s">
        <v>4</v>
      </c>
      <c r="D245" s="7"/>
      <c r="E245" s="7"/>
      <c r="F245" s="7"/>
      <c r="G245" s="59"/>
    </row>
    <row r="246" spans="2:7" ht="16.149999999999999" customHeight="1" x14ac:dyDescent="0.2">
      <c r="B246" s="30"/>
      <c r="C246" s="42" t="s">
        <v>11</v>
      </c>
      <c r="D246" s="24">
        <v>12.2</v>
      </c>
      <c r="E246" s="24"/>
      <c r="F246" s="24"/>
      <c r="G246" s="60"/>
    </row>
    <row r="247" spans="2:7" ht="16.149999999999999" customHeight="1" x14ac:dyDescent="0.2">
      <c r="B247" s="36"/>
      <c r="C247" s="42" t="s">
        <v>15</v>
      </c>
      <c r="D247" s="24"/>
      <c r="E247" s="24"/>
      <c r="F247" s="24"/>
      <c r="G247" s="60"/>
    </row>
    <row r="248" spans="2:7" ht="16.149999999999999" customHeight="1" x14ac:dyDescent="0.2">
      <c r="B248" s="37"/>
      <c r="C248" s="42" t="s">
        <v>10</v>
      </c>
      <c r="D248" s="67">
        <v>640</v>
      </c>
      <c r="E248" s="67"/>
      <c r="F248" s="67"/>
      <c r="G248" s="61"/>
    </row>
    <row r="249" spans="2:7" ht="33" customHeight="1" x14ac:dyDescent="0.2">
      <c r="B249" s="46" t="s">
        <v>87</v>
      </c>
      <c r="C249" s="15" t="s">
        <v>106</v>
      </c>
      <c r="D249" s="25"/>
      <c r="E249" s="25"/>
      <c r="F249" s="25"/>
      <c r="G249" s="54" t="s">
        <v>73</v>
      </c>
    </row>
    <row r="250" spans="2:7" ht="16.149999999999999" customHeight="1" x14ac:dyDescent="0.2">
      <c r="B250" s="43"/>
      <c r="C250" s="19" t="s">
        <v>3</v>
      </c>
      <c r="D250" s="9">
        <f>SUM(D252:D255)</f>
        <v>447.8</v>
      </c>
      <c r="E250" s="9">
        <f>SUM(E252:E255)</f>
        <v>476.90000000000003</v>
      </c>
      <c r="F250" s="9">
        <f>SUM(F252:F255)</f>
        <v>26.2</v>
      </c>
      <c r="G250" s="58"/>
    </row>
    <row r="251" spans="2:7" ht="16.149999999999999" customHeight="1" x14ac:dyDescent="0.2">
      <c r="B251" s="48"/>
      <c r="C251" s="44" t="s">
        <v>4</v>
      </c>
      <c r="D251" s="7"/>
      <c r="E251" s="7"/>
      <c r="F251" s="7"/>
      <c r="G251" s="59"/>
    </row>
    <row r="252" spans="2:7" ht="25.5" x14ac:dyDescent="0.2">
      <c r="B252" s="30"/>
      <c r="C252" s="42" t="s">
        <v>11</v>
      </c>
      <c r="D252" s="24"/>
      <c r="E252" s="23"/>
      <c r="F252" s="23"/>
      <c r="G252" s="60"/>
    </row>
    <row r="253" spans="2:7" ht="16.149999999999999" customHeight="1" x14ac:dyDescent="0.2">
      <c r="B253" s="30"/>
      <c r="C253" s="42" t="s">
        <v>14</v>
      </c>
      <c r="D253" s="24"/>
      <c r="E253" s="23">
        <v>50.6</v>
      </c>
      <c r="F253" s="23">
        <v>1.2</v>
      </c>
      <c r="G253" s="60"/>
    </row>
    <row r="254" spans="2:7" ht="16.149999999999999" customHeight="1" x14ac:dyDescent="0.2">
      <c r="B254" s="36"/>
      <c r="C254" s="42" t="s">
        <v>15</v>
      </c>
      <c r="D254" s="24">
        <v>447.8</v>
      </c>
      <c r="E254" s="23">
        <v>426.3</v>
      </c>
      <c r="F254" s="23">
        <v>25</v>
      </c>
      <c r="G254" s="60"/>
    </row>
    <row r="255" spans="2:7" ht="16.149999999999999" customHeight="1" x14ac:dyDescent="0.2">
      <c r="B255" s="37"/>
      <c r="C255" s="42" t="s">
        <v>10</v>
      </c>
      <c r="D255" s="51"/>
      <c r="E255" s="51"/>
      <c r="F255" s="51"/>
      <c r="G255" s="61"/>
    </row>
    <row r="256" spans="2:7" ht="51.6" customHeight="1" x14ac:dyDescent="0.2">
      <c r="B256" s="46" t="s">
        <v>86</v>
      </c>
      <c r="C256" s="15" t="s">
        <v>105</v>
      </c>
      <c r="D256" s="25"/>
      <c r="E256" s="25"/>
      <c r="F256" s="25"/>
      <c r="G256" s="54" t="s">
        <v>73</v>
      </c>
    </row>
    <row r="257" spans="2:8" ht="16.149999999999999" customHeight="1" x14ac:dyDescent="0.2">
      <c r="B257" s="43"/>
      <c r="C257" s="19" t="s">
        <v>3</v>
      </c>
      <c r="D257" s="9">
        <f>SUM(D259:D262)</f>
        <v>163.80000000000001</v>
      </c>
      <c r="E257" s="9">
        <f>SUM(E259:E262)</f>
        <v>0</v>
      </c>
      <c r="F257" s="9">
        <f>SUM(F259:F262)</f>
        <v>102.4</v>
      </c>
      <c r="G257" s="58"/>
    </row>
    <row r="258" spans="2:8" ht="16.149999999999999" customHeight="1" x14ac:dyDescent="0.2">
      <c r="B258" s="48"/>
      <c r="C258" s="44" t="s">
        <v>4</v>
      </c>
      <c r="D258" s="7"/>
      <c r="E258" s="7"/>
      <c r="F258" s="7"/>
      <c r="G258" s="59"/>
    </row>
    <row r="259" spans="2:8" ht="24" customHeight="1" x14ac:dyDescent="0.2">
      <c r="B259" s="30"/>
      <c r="C259" s="42" t="s">
        <v>11</v>
      </c>
      <c r="D259" s="24"/>
      <c r="E259" s="24"/>
      <c r="F259" s="24">
        <v>102.4</v>
      </c>
      <c r="G259" s="60"/>
    </row>
    <row r="260" spans="2:8" ht="24" customHeight="1" x14ac:dyDescent="0.2">
      <c r="B260" s="80"/>
      <c r="C260" s="42" t="s">
        <v>14</v>
      </c>
      <c r="D260" s="24">
        <v>163.80000000000001</v>
      </c>
      <c r="E260" s="24"/>
      <c r="F260" s="24"/>
      <c r="G260" s="60"/>
    </row>
    <row r="261" spans="2:8" ht="16.149999999999999" customHeight="1" x14ac:dyDescent="0.2">
      <c r="B261" s="36"/>
      <c r="C261" s="42" t="s">
        <v>15</v>
      </c>
      <c r="D261" s="24"/>
      <c r="E261" s="24"/>
      <c r="F261" s="24"/>
      <c r="G261" s="60"/>
    </row>
    <row r="262" spans="2:8" ht="16.149999999999999" customHeight="1" x14ac:dyDescent="0.2">
      <c r="B262" s="37"/>
      <c r="C262" s="42" t="s">
        <v>10</v>
      </c>
      <c r="D262" s="51"/>
      <c r="E262" s="51"/>
      <c r="F262" s="51"/>
      <c r="G262" s="61"/>
    </row>
    <row r="263" spans="2:8" ht="29.25" customHeight="1" x14ac:dyDescent="0.2">
      <c r="B263" s="46" t="s">
        <v>138</v>
      </c>
      <c r="C263" s="15" t="s">
        <v>139</v>
      </c>
      <c r="D263" s="25"/>
      <c r="E263" s="25"/>
      <c r="F263" s="25"/>
      <c r="G263" s="54" t="s">
        <v>73</v>
      </c>
      <c r="H263" s="82"/>
    </row>
    <row r="264" spans="2:8" ht="16.149999999999999" customHeight="1" x14ac:dyDescent="0.2">
      <c r="B264" s="43"/>
      <c r="C264" s="19" t="s">
        <v>3</v>
      </c>
      <c r="D264" s="9">
        <f>SUM(D266:D269)</f>
        <v>0.4</v>
      </c>
      <c r="E264" s="9">
        <f>SUM(E266:E269)</f>
        <v>0</v>
      </c>
      <c r="F264" s="9">
        <f>SUM(F266:F269)</f>
        <v>0</v>
      </c>
      <c r="G264" s="58"/>
    </row>
    <row r="265" spans="2:8" ht="16.149999999999999" customHeight="1" x14ac:dyDescent="0.2">
      <c r="B265" s="48"/>
      <c r="C265" s="44" t="s">
        <v>4</v>
      </c>
      <c r="D265" s="7"/>
      <c r="E265" s="7"/>
      <c r="F265" s="7"/>
      <c r="G265" s="59"/>
    </row>
    <row r="266" spans="2:8" ht="25.5" customHeight="1" x14ac:dyDescent="0.2">
      <c r="B266" s="79"/>
      <c r="C266" s="42" t="s">
        <v>11</v>
      </c>
      <c r="D266" s="24"/>
      <c r="E266" s="24"/>
      <c r="F266" s="24"/>
      <c r="G266" s="60"/>
    </row>
    <row r="267" spans="2:8" ht="15.75" customHeight="1" x14ac:dyDescent="0.2">
      <c r="B267" s="83"/>
      <c r="C267" s="42" t="s">
        <v>14</v>
      </c>
      <c r="D267" s="24"/>
      <c r="E267" s="24"/>
      <c r="F267" s="24"/>
      <c r="G267" s="60"/>
    </row>
    <row r="268" spans="2:8" ht="16.149999999999999" customHeight="1" x14ac:dyDescent="0.2">
      <c r="B268" s="36"/>
      <c r="C268" s="42" t="s">
        <v>15</v>
      </c>
      <c r="D268" s="24">
        <v>0.4</v>
      </c>
      <c r="E268" s="24"/>
      <c r="F268" s="24"/>
      <c r="G268" s="60"/>
    </row>
    <row r="269" spans="2:8" ht="16.149999999999999" customHeight="1" x14ac:dyDescent="0.2">
      <c r="B269" s="37"/>
      <c r="C269" s="42" t="s">
        <v>10</v>
      </c>
      <c r="D269" s="51"/>
      <c r="E269" s="51"/>
      <c r="F269" s="51"/>
      <c r="G269" s="61"/>
    </row>
    <row r="270" spans="2:8" ht="42.75" customHeight="1" x14ac:dyDescent="0.2">
      <c r="B270" s="46" t="s">
        <v>140</v>
      </c>
      <c r="C270" s="15" t="s">
        <v>141</v>
      </c>
      <c r="D270" s="25"/>
      <c r="E270" s="25"/>
      <c r="F270" s="25"/>
      <c r="G270" s="54" t="s">
        <v>73</v>
      </c>
      <c r="H270" s="82"/>
    </row>
    <row r="271" spans="2:8" ht="16.149999999999999" customHeight="1" x14ac:dyDescent="0.2">
      <c r="B271" s="43"/>
      <c r="C271" s="19" t="s">
        <v>3</v>
      </c>
      <c r="D271" s="9">
        <f>SUM(D273:D276)</f>
        <v>15</v>
      </c>
      <c r="E271" s="9">
        <f>SUM(E273:E276)</f>
        <v>0</v>
      </c>
      <c r="F271" s="9">
        <f>SUM(F273:F276)</f>
        <v>0</v>
      </c>
      <c r="G271" s="58"/>
    </row>
    <row r="272" spans="2:8" ht="16.149999999999999" customHeight="1" x14ac:dyDescent="0.2">
      <c r="B272" s="48"/>
      <c r="C272" s="44" t="s">
        <v>4</v>
      </c>
      <c r="D272" s="7"/>
      <c r="E272" s="7"/>
      <c r="F272" s="7"/>
      <c r="G272" s="59"/>
    </row>
    <row r="273" spans="2:7" ht="16.149999999999999" customHeight="1" x14ac:dyDescent="0.2">
      <c r="B273" s="81"/>
      <c r="C273" s="42" t="s">
        <v>11</v>
      </c>
      <c r="D273" s="24"/>
      <c r="E273" s="24"/>
      <c r="F273" s="24"/>
      <c r="G273" s="60"/>
    </row>
    <row r="274" spans="2:7" ht="16.149999999999999" customHeight="1" x14ac:dyDescent="0.2">
      <c r="B274" s="83"/>
      <c r="C274" s="42" t="s">
        <v>14</v>
      </c>
      <c r="D274" s="24">
        <v>6</v>
      </c>
      <c r="E274" s="24"/>
      <c r="F274" s="24"/>
      <c r="G274" s="60"/>
    </row>
    <row r="275" spans="2:7" ht="16.149999999999999" customHeight="1" x14ac:dyDescent="0.2">
      <c r="B275" s="36"/>
      <c r="C275" s="42" t="s">
        <v>15</v>
      </c>
      <c r="D275" s="24">
        <v>9</v>
      </c>
      <c r="E275" s="24"/>
      <c r="F275" s="24"/>
      <c r="G275" s="60"/>
    </row>
    <row r="276" spans="2:7" ht="16.149999999999999" customHeight="1" x14ac:dyDescent="0.2">
      <c r="B276" s="37"/>
      <c r="C276" s="42" t="s">
        <v>10</v>
      </c>
      <c r="D276" s="51"/>
      <c r="E276" s="51"/>
      <c r="F276" s="51"/>
      <c r="G276" s="61"/>
    </row>
    <row r="277" spans="2:7" ht="27.75" customHeight="1" x14ac:dyDescent="0.2">
      <c r="B277" s="12" t="s">
        <v>70</v>
      </c>
      <c r="C277" s="20" t="s">
        <v>104</v>
      </c>
      <c r="D277" s="26"/>
      <c r="E277" s="26"/>
      <c r="F277" s="26"/>
      <c r="G277" s="53"/>
    </row>
    <row r="278" spans="2:7" ht="34.9" customHeight="1" x14ac:dyDescent="0.2">
      <c r="B278" s="46" t="s">
        <v>71</v>
      </c>
      <c r="C278" s="15" t="s">
        <v>103</v>
      </c>
      <c r="D278" s="25"/>
      <c r="E278" s="25"/>
      <c r="F278" s="25"/>
      <c r="G278" s="54" t="s">
        <v>84</v>
      </c>
    </row>
    <row r="279" spans="2:7" ht="16.149999999999999" customHeight="1" x14ac:dyDescent="0.2">
      <c r="B279" s="43"/>
      <c r="C279" s="19" t="s">
        <v>3</v>
      </c>
      <c r="D279" s="9">
        <f>SUM(D281:D282)</f>
        <v>35</v>
      </c>
      <c r="E279" s="9">
        <f t="shared" ref="E279:F279" si="37">SUM(E281:E282)</f>
        <v>36.299999999999997</v>
      </c>
      <c r="F279" s="9">
        <f t="shared" si="37"/>
        <v>36.700000000000003</v>
      </c>
      <c r="G279" s="58"/>
    </row>
    <row r="280" spans="2:7" ht="16.149999999999999" customHeight="1" x14ac:dyDescent="0.2">
      <c r="B280" s="48"/>
      <c r="C280" s="44" t="s">
        <v>4</v>
      </c>
      <c r="D280" s="7"/>
      <c r="E280" s="7"/>
      <c r="F280" s="7"/>
      <c r="G280" s="59"/>
    </row>
    <row r="281" spans="2:7" ht="16.149999999999999" customHeight="1" x14ac:dyDescent="0.2">
      <c r="B281" s="30"/>
      <c r="C281" s="42" t="s">
        <v>11</v>
      </c>
      <c r="D281" s="23">
        <v>35</v>
      </c>
      <c r="E281" s="24">
        <v>36.299999999999997</v>
      </c>
      <c r="F281" s="24">
        <v>36.700000000000003</v>
      </c>
      <c r="G281" s="60"/>
    </row>
    <row r="282" spans="2:7" ht="16.149999999999999" customHeight="1" x14ac:dyDescent="0.2">
      <c r="B282" s="37"/>
      <c r="C282" s="42" t="s">
        <v>10</v>
      </c>
      <c r="D282" s="24"/>
      <c r="E282" s="24"/>
      <c r="F282" s="24"/>
      <c r="G282" s="60"/>
    </row>
    <row r="283" spans="2:7" ht="25.5" customHeight="1" x14ac:dyDescent="0.2">
      <c r="B283" s="46" t="s">
        <v>72</v>
      </c>
      <c r="C283" s="15" t="s">
        <v>102</v>
      </c>
      <c r="D283" s="25"/>
      <c r="E283" s="25"/>
      <c r="F283" s="25"/>
      <c r="G283" s="54" t="s">
        <v>85</v>
      </c>
    </row>
    <row r="284" spans="2:7" ht="25.5" customHeight="1" x14ac:dyDescent="0.2">
      <c r="B284" s="43"/>
      <c r="C284" s="19" t="s">
        <v>3</v>
      </c>
      <c r="D284" s="9">
        <f>SUM(D286:D287)</f>
        <v>12</v>
      </c>
      <c r="E284" s="9">
        <f t="shared" ref="E284:F284" si="38">SUM(E286:E287)</f>
        <v>12.4</v>
      </c>
      <c r="F284" s="9">
        <f t="shared" si="38"/>
        <v>12.5</v>
      </c>
      <c r="G284" s="58"/>
    </row>
    <row r="285" spans="2:7" ht="16.149999999999999" customHeight="1" x14ac:dyDescent="0.2">
      <c r="B285" s="48"/>
      <c r="C285" s="44" t="s">
        <v>4</v>
      </c>
      <c r="D285" s="7"/>
      <c r="E285" s="7"/>
      <c r="F285" s="7"/>
      <c r="G285" s="59"/>
    </row>
    <row r="286" spans="2:7" ht="16.149999999999999" customHeight="1" x14ac:dyDescent="0.2">
      <c r="B286" s="30"/>
      <c r="C286" s="42" t="s">
        <v>11</v>
      </c>
      <c r="D286" s="23">
        <v>12</v>
      </c>
      <c r="E286" s="24">
        <v>12.4</v>
      </c>
      <c r="F286" s="24">
        <v>12.5</v>
      </c>
      <c r="G286" s="60"/>
    </row>
    <row r="287" spans="2:7" ht="16.149999999999999" customHeight="1" x14ac:dyDescent="0.2">
      <c r="B287" s="37"/>
      <c r="C287" s="42" t="s">
        <v>10</v>
      </c>
      <c r="D287" s="24"/>
      <c r="E287" s="24"/>
      <c r="F287" s="24"/>
      <c r="G287" s="60"/>
    </row>
    <row r="288" spans="2:7" ht="26.25" customHeight="1" x14ac:dyDescent="0.2">
      <c r="B288" s="29"/>
      <c r="C288" s="40" t="s">
        <v>22</v>
      </c>
      <c r="D288" s="41">
        <f>+D284+D279+D238+D232+D227+D222+D215+D210+D198+D194+D187+D181+D175+D162+D155+D149+D143+D136+D128+D121+D114+D107+D100+D93+D86+D79+D72+D65+D57+D50+D42+D35+D28+D21+D14+D7+D257+D250+D244+D204+D168+D264+D271</f>
        <v>30614.200000000008</v>
      </c>
      <c r="E288" s="41">
        <f t="shared" ref="E288:F288" si="39">+E284+E279+E238+E232+E227+E222+E215+E210+E198+E194+E187+E181+E175+E162+E155+E149+E143+E136+E128+E121+E114+E107+E100+E93+E86+E79+E72+E65+E57+E50+E42+E35+E28+E21+E14+E7+E257+E250+E244+E204+E168+E264+E271</f>
        <v>29824.800000000007</v>
      </c>
      <c r="F288" s="41">
        <f t="shared" si="39"/>
        <v>29836.799999999999</v>
      </c>
      <c r="G288" s="62"/>
    </row>
    <row r="289" spans="2:7" ht="15.75" customHeight="1" x14ac:dyDescent="0.2">
      <c r="B289" s="22"/>
      <c r="C289" s="21" t="s">
        <v>5</v>
      </c>
      <c r="D289" s="6">
        <f>+D235+D234+D240+D241+D242</f>
        <v>305.5</v>
      </c>
      <c r="E289" s="6">
        <f>+E235+E234+E240+E241</f>
        <v>1201.5</v>
      </c>
      <c r="F289" s="6">
        <f>+F241+F235+F234</f>
        <v>1271.5</v>
      </c>
      <c r="G289" s="63"/>
    </row>
    <row r="290" spans="2:7" ht="31.5" customHeight="1" x14ac:dyDescent="0.2">
      <c r="B290" s="22"/>
      <c r="C290" s="21" t="s">
        <v>6</v>
      </c>
      <c r="D290" s="6">
        <v>6445.4</v>
      </c>
      <c r="E290" s="6">
        <f>+E288-D288</f>
        <v>-789.40000000000146</v>
      </c>
      <c r="F290" s="6">
        <f>+F288-E288</f>
        <v>11.999999999992724</v>
      </c>
      <c r="G290" s="63"/>
    </row>
    <row r="291" spans="2:7" ht="13.15" customHeight="1" x14ac:dyDescent="0.2">
      <c r="B291" s="90" t="s">
        <v>12</v>
      </c>
      <c r="C291" s="90"/>
      <c r="D291" s="90"/>
      <c r="E291" s="90"/>
      <c r="F291" s="90"/>
      <c r="G291" s="90"/>
    </row>
    <row r="292" spans="2:7" ht="18" customHeight="1" x14ac:dyDescent="0.2">
      <c r="B292" s="92" t="s">
        <v>13</v>
      </c>
      <c r="C292" s="92"/>
      <c r="D292" s="92"/>
      <c r="E292" s="92"/>
      <c r="F292" s="92"/>
      <c r="G292" s="92"/>
    </row>
    <row r="293" spans="2:7" x14ac:dyDescent="0.2">
      <c r="B293" s="84" t="s">
        <v>17</v>
      </c>
      <c r="C293" s="84"/>
      <c r="D293" s="84"/>
      <c r="E293" s="84"/>
      <c r="F293" s="84"/>
      <c r="G293" s="84"/>
    </row>
    <row r="294" spans="2:7" x14ac:dyDescent="0.2">
      <c r="B294" s="1" t="s">
        <v>16</v>
      </c>
    </row>
    <row r="296" spans="2:7" x14ac:dyDescent="0.2">
      <c r="B296" s="68" t="s">
        <v>136</v>
      </c>
      <c r="C296" s="69">
        <v>2024</v>
      </c>
      <c r="D296" s="69">
        <v>2025</v>
      </c>
      <c r="E296" s="69">
        <v>2026</v>
      </c>
    </row>
    <row r="297" spans="2:7" ht="36" x14ac:dyDescent="0.2">
      <c r="B297" s="70" t="s">
        <v>3</v>
      </c>
      <c r="C297" s="76">
        <f>+C299+C300+C301+C302+C303</f>
        <v>30614.200000000004</v>
      </c>
      <c r="D297" s="76">
        <f>+D299+D300+D301+D302+D303</f>
        <v>29824.799999999999</v>
      </c>
      <c r="E297" s="76">
        <f>+E299+E300+E302+E301+E303</f>
        <v>29836.800000000007</v>
      </c>
      <c r="F297" s="35"/>
      <c r="G297" s="35"/>
    </row>
    <row r="298" spans="2:7" x14ac:dyDescent="0.2">
      <c r="B298" s="71" t="s">
        <v>4</v>
      </c>
      <c r="C298" s="72"/>
      <c r="D298" s="72"/>
      <c r="E298" s="72"/>
    </row>
    <row r="299" spans="2:7" ht="40.5" customHeight="1" x14ac:dyDescent="0.2">
      <c r="B299" s="73" t="s">
        <v>11</v>
      </c>
      <c r="C299" s="74">
        <f>+D9+D16+D23+D30+D37+D52+D59+D67+D74+D81+D88+D95+D102+D109+D116+D123+D130+D138+D145+D151+D157+D164+D177+D183+D200+D234+D240+D281+D286+D266+D259+D252+D246+D229+D224+D217+D212+D189+D170+D273+D44</f>
        <v>12047.200000000004</v>
      </c>
      <c r="D299" s="74">
        <f t="shared" ref="D299:E299" si="40">+E9+E16+E23+E30+E37+E52+E59+E67+E74+E81+E88+E95+E102+E109+E116+E123+E130+E138+E145+E151+E157+E164+E177+E183+E200+E234+E240+E281+E286+E266+E259+E252+E246+E229+E224+E217+E212+E189+E170+E273</f>
        <v>13078.499999999998</v>
      </c>
      <c r="E299" s="74">
        <f t="shared" si="40"/>
        <v>13270.600000000002</v>
      </c>
    </row>
    <row r="300" spans="2:7" ht="24" x14ac:dyDescent="0.2">
      <c r="B300" s="73" t="s">
        <v>137</v>
      </c>
      <c r="C300" s="77">
        <f>+D11+D18+D25+D32+D39+D54+D61+D69+D76+D83+D90+D97+D104+D111+D118+D125+D132+D140+D159</f>
        <v>468.70000000000005</v>
      </c>
      <c r="D300" s="74">
        <f>+E11+E18+E25+E32+E39+E54+E61+E69+E76+E83+E90+E97+E104+E111+E118+E125+E132+E140+E159</f>
        <v>521.70000000000005</v>
      </c>
      <c r="E300" s="74">
        <f>+F11+F18+F25+F32+F39+F54+F61+F69+F76+F83+F90+F97+F104+F111+F118+F125+F132+F140+F159</f>
        <v>527.5</v>
      </c>
    </row>
    <row r="301" spans="2:7" ht="15.75" customHeight="1" x14ac:dyDescent="0.2">
      <c r="B301" s="73" t="s">
        <v>10</v>
      </c>
      <c r="C301" s="77">
        <f>+D12+D19+D26+D33+D40+D55+D62+D70+D77+D84+D91+D98+D105+D112+D119+D126+D133+D141+D160+D192+D225+D230+D248+D213+D269+D287+D282+D262+D255+D242+D236+D220+D207+D202+D185+D178+D173+D166+D152+D147+D276</f>
        <v>3105.3999999999996</v>
      </c>
      <c r="D301" s="74">
        <f>+E12+E19+E26+E33+E40+E55+E62+E70+E77+E84+E91+E98+E105+E112+E119+E126+E133+E141+E160+E192+E225+E230+E248+E213</f>
        <v>978.1</v>
      </c>
      <c r="E301" s="74">
        <f>+F12+F19+F26+F33+F40+F55+F62+F70+F77+F84+F91+F98+F105+F112+F119+F126+F133+F141+F160+F192+F225+F230+F248+F213</f>
        <v>988.2</v>
      </c>
      <c r="F301" s="35"/>
    </row>
    <row r="302" spans="2:7" ht="36" x14ac:dyDescent="0.2">
      <c r="B302" s="73" t="s">
        <v>14</v>
      </c>
      <c r="C302" s="77">
        <f>+D10+D17+D24+D31+D38+D53+D60+D68+D75+D82+D89+D96+D103+D110+D117+D124+D131+D139+D146+D158+D165+D184+D196+D206+D218+D45+D190+D260+D253+D171+D274+D267+D201</f>
        <v>14382.999999999996</v>
      </c>
      <c r="D302" s="74">
        <f>+E10+E17+E24+E31+E38+E53+E60+E68+E75+E82+E89+E96+E103+E110+E117+E124+E131+E139+E146+E158+E165+E184+E196+E206+E218+E45+E190+E253</f>
        <v>13770.200000000003</v>
      </c>
      <c r="E302" s="74">
        <f>+F10+F17+F24+F31+F38+F53+F60+F68+F75+F82+F89+F96+F103+F110+F117+F124+F131+F139+F146+F158+F165+F184+F196+F206+F218+F45+F190+F253</f>
        <v>13865.500000000002</v>
      </c>
    </row>
    <row r="303" spans="2:7" ht="35.25" customHeight="1" x14ac:dyDescent="0.2">
      <c r="B303" s="75" t="s">
        <v>15</v>
      </c>
      <c r="C303" s="77">
        <f>+D191+D268+D254+D247+D241+D235+D219+D275</f>
        <v>609.90000000000009</v>
      </c>
      <c r="D303" s="74">
        <f>+E235+E241+E254+E268</f>
        <v>1476.3</v>
      </c>
      <c r="E303" s="74">
        <f>+F254+F241+F235+F268</f>
        <v>1185</v>
      </c>
    </row>
  </sheetData>
  <customSheetViews>
    <customSheetView guid="{CC819FE5-CCE4-41D7-80D8-893BEC3C60C4}" fitToPage="1" topLeftCell="A271">
      <selection activeCell="B291" sqref="B291:G29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78B05E8-00BB-446F-89A2-E3C034534362}" fitToPage="1" topLeftCell="A188">
      <selection activeCell="D199" sqref="D19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332F9C2A-37BA-4BBD-8438-18775629EB58}" fitToPage="1" topLeftCell="A271">
      <selection activeCell="B291" sqref="B291:G29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7">
    <mergeCell ref="B2:G2"/>
    <mergeCell ref="B29:B33"/>
    <mergeCell ref="B36:B40"/>
    <mergeCell ref="B205:B207"/>
    <mergeCell ref="B292:G292"/>
    <mergeCell ref="B293:G293"/>
    <mergeCell ref="B18:B19"/>
    <mergeCell ref="B22:B26"/>
    <mergeCell ref="B291:G291"/>
    <mergeCell ref="B43:B47"/>
    <mergeCell ref="B51:B55"/>
    <mergeCell ref="B58:B62"/>
    <mergeCell ref="B66:B70"/>
    <mergeCell ref="B73:B77"/>
    <mergeCell ref="B80:B84"/>
    <mergeCell ref="B87:B91"/>
    <mergeCell ref="B94:B98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23</v>
      </c>
    </row>
    <row r="3" spans="2:2" ht="178.5" customHeight="1" x14ac:dyDescent="0.2">
      <c r="B3" s="2" t="s">
        <v>24</v>
      </c>
    </row>
    <row r="4" spans="2:2" ht="102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39" customHeight="1" x14ac:dyDescent="0.2">
      <c r="B6" s="2" t="s">
        <v>27</v>
      </c>
    </row>
    <row r="7" spans="2:2" ht="190.9" customHeight="1" x14ac:dyDescent="0.2">
      <c r="B7" s="2" t="s">
        <v>28</v>
      </c>
    </row>
    <row r="8" spans="2:2" ht="129" customHeight="1" x14ac:dyDescent="0.2">
      <c r="B8" s="52" t="s">
        <v>29</v>
      </c>
    </row>
    <row r="9" spans="2:2" x14ac:dyDescent="0.2">
      <c r="B9" s="5"/>
    </row>
  </sheetData>
  <customSheetViews>
    <customSheetView guid="{CC819FE5-CCE4-41D7-80D8-893BEC3C60C4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2024-02-10T11:51:23Z</cp:lastPrinted>
  <dcterms:created xsi:type="dcterms:W3CDTF">2023-07-11T10:34:54Z</dcterms:created>
  <dcterms:modified xsi:type="dcterms:W3CDTF">2024-12-02T06:35:11Z</dcterms:modified>
</cp:coreProperties>
</file>