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Raimonda.Cereskiene\Desktop\"/>
    </mc:Choice>
  </mc:AlternateContent>
  <xr:revisionPtr revIDLastSave="0" documentId="13_ncr:1_{4DE5FC6B-DB91-462E-A804-194C8DD6DC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6" i="1" l="1"/>
  <c r="F146" i="1"/>
  <c r="E142" i="1" l="1"/>
  <c r="F142" i="1"/>
  <c r="E133" i="1"/>
  <c r="F133" i="1"/>
  <c r="F123" i="1"/>
  <c r="E123" i="1"/>
  <c r="F117" i="1"/>
  <c r="E117" i="1"/>
  <c r="E113" i="1"/>
  <c r="E114" i="1" s="1"/>
  <c r="F113" i="1"/>
  <c r="F114" i="1" s="1"/>
  <c r="F49" i="1"/>
  <c r="E99" i="1"/>
  <c r="E116" i="1" s="1"/>
  <c r="F98" i="1"/>
  <c r="F86" i="1"/>
  <c r="F64" i="1"/>
  <c r="E86" i="1"/>
  <c r="E143" i="1" l="1"/>
  <c r="F143" i="1"/>
  <c r="F119" i="1" s="1"/>
  <c r="E144" i="1"/>
  <c r="F93" i="1"/>
  <c r="F115" i="1"/>
  <c r="E49" i="1"/>
  <c r="F47" i="1"/>
  <c r="F150" i="1" s="1"/>
  <c r="E47" i="1"/>
  <c r="E48" i="1"/>
  <c r="E91" i="1" s="1"/>
  <c r="E151" i="1" s="1"/>
  <c r="F48" i="1"/>
  <c r="F144" i="1" l="1"/>
  <c r="F99" i="1"/>
  <c r="F116" i="1" s="1"/>
  <c r="F66" i="1"/>
  <c r="F87" i="1" s="1"/>
  <c r="F9" i="1" s="1"/>
  <c r="F149" i="1" l="1"/>
  <c r="F89" i="1"/>
  <c r="F92" i="1" s="1"/>
  <c r="E64" i="1"/>
  <c r="E66" i="1"/>
  <c r="E89" i="1" s="1"/>
  <c r="E92" i="1" s="1"/>
  <c r="F88" i="1"/>
  <c r="E88" i="1"/>
  <c r="F91" i="1"/>
  <c r="F151" i="1" s="1"/>
  <c r="E87" i="1" l="1"/>
  <c r="E149" i="1" s="1"/>
  <c r="F90" i="1" l="1"/>
  <c r="F147" i="1" s="1"/>
  <c r="E90" i="1"/>
  <c r="E147" i="1" s="1"/>
</calcChain>
</file>

<file path=xl/sharedStrings.xml><?xml version="1.0" encoding="utf-8"?>
<sst xmlns="http://schemas.openxmlformats.org/spreadsheetml/2006/main" count="271" uniqueCount="211">
  <si>
    <t>Eil. Nr.</t>
  </si>
  <si>
    <t>Iš jų eismo saugumo priemonės</t>
  </si>
  <si>
    <t>Einamiesiems tikslams</t>
  </si>
  <si>
    <t>APIE KELIŲ PRIEŽIŪROS IR PLĖTROS PROGRAMOS FINANSAVIMO LĖŠŲ</t>
  </si>
  <si>
    <t>PANAUDOJIMĄ IR ATLIKTUS DARBUS</t>
  </si>
  <si>
    <t>Turtui įsigyti</t>
  </si>
  <si>
    <t xml:space="preserve">      Iš viso turtui įsigyti</t>
  </si>
  <si>
    <t>Kelių ir gatvių kadastriniai matavimai</t>
  </si>
  <si>
    <t>eismo saugomo priemonės</t>
  </si>
  <si>
    <t>iš jų  eismo saugumo priemonės</t>
  </si>
  <si>
    <t>IŠ JŲ:</t>
  </si>
  <si>
    <t>EINAMIESIEMS TIKSLAMS</t>
  </si>
  <si>
    <t>A.V.</t>
  </si>
  <si>
    <t>TURTUI  ĮSIGYTI</t>
  </si>
  <si>
    <t>Objekto turtui įsigyti vertė,  tūkst. Eur</t>
  </si>
  <si>
    <t>Panaudota lėšų eurais, ct</t>
  </si>
  <si>
    <t>Iš viso turtui įsigyti:</t>
  </si>
  <si>
    <t>IŠ VISO PAGAL SUTARTĮ:</t>
  </si>
  <si>
    <t>Skirta lėšų, tūkst. Eur</t>
  </si>
  <si>
    <t>Iš jų turtui (naujai statybai, rekonstravimui), kurio vertė daugiau nei 360 tūkst. Eur, įsigyti</t>
  </si>
  <si>
    <r>
      <t xml:space="preserve">Objekto pavadinimas (kelio Nr. ir pavadinimas savivaldybės tarybos patvirtintame vietinės reikšmės kelių sąraše) </t>
    </r>
    <r>
      <rPr>
        <i/>
        <sz val="12"/>
        <color indexed="8"/>
        <rFont val="Times New Roman"/>
        <family val="1"/>
        <charset val="186"/>
      </rPr>
      <t>(trumpas atliktų darbų aprašymas)</t>
    </r>
  </si>
  <si>
    <t>2021 METŲ ATASKAITA</t>
  </si>
  <si>
    <r>
      <rPr>
        <b/>
        <sz val="12"/>
        <color rgb="FF000000"/>
        <rFont val="Times New Roman"/>
        <family val="1"/>
        <charset val="186"/>
      </rPr>
      <t xml:space="preserve">PANEVĖŽIO RAJONO </t>
    </r>
    <r>
      <rPr>
        <b/>
        <sz val="12"/>
        <color indexed="8"/>
        <rFont val="Times New Roman"/>
        <family val="1"/>
        <charset val="186"/>
      </rPr>
      <t xml:space="preserve"> SAVIVALDYBĖS</t>
    </r>
  </si>
  <si>
    <t>Finansavimo sutartis Nr. S-364</t>
  </si>
  <si>
    <t>Laboratoriniai kokybės kontroliniai bandymai</t>
  </si>
  <si>
    <t xml:space="preserve">(PAN-16) Panevėžio sen. kelio Spirakiai–Linoniai nauja statyba </t>
  </si>
  <si>
    <t>(UPY-70) Upytės sen. Ėriškių k. Rojūnėlių 1-osios g. kapitalinis remontas</t>
  </si>
  <si>
    <t>iš jų eismo saugumo priemonės:</t>
  </si>
  <si>
    <r>
      <t xml:space="preserve">Atliktų darbų apimtys </t>
    </r>
    <r>
      <rPr>
        <sz val="12"/>
        <color indexed="8"/>
        <rFont val="Times New Roman"/>
        <family val="1"/>
        <charset val="186"/>
      </rPr>
      <t>(fiziniai mato vnt. )</t>
    </r>
  </si>
  <si>
    <t>115 m/4,0 m</t>
  </si>
  <si>
    <t>250 m/ 1,5 m</t>
  </si>
  <si>
    <t>290 m/ 1,5 m</t>
  </si>
  <si>
    <t>737 m/ 3,5 m</t>
  </si>
  <si>
    <t>2 825 m/4,0 m</t>
  </si>
  <si>
    <t>448 m/4,0 m</t>
  </si>
  <si>
    <t>280 m/ 4,0</t>
  </si>
  <si>
    <t>215 m/ 3,5-6,0 m</t>
  </si>
  <si>
    <t>597 m/ 4,0 m</t>
  </si>
  <si>
    <t>333,0 m/ 4,5 m</t>
  </si>
  <si>
    <t>195 m/ 4,5 m</t>
  </si>
  <si>
    <t>762 m/ 4,5 m</t>
  </si>
  <si>
    <t>450 m/ 4,5 m</t>
  </si>
  <si>
    <t>190 m/ 4,5 m</t>
  </si>
  <si>
    <t>645 m/ 7,0 m</t>
  </si>
  <si>
    <t>625 m/ 4,0 m</t>
  </si>
  <si>
    <r>
      <t>(VEL-69) Velžio sen. Vyčių k. Žvalgų g.  nauja statyba</t>
    </r>
    <r>
      <rPr>
        <sz val="10"/>
        <color rgb="FF000000"/>
        <rFont val="Times New Roman"/>
        <family val="1"/>
        <charset val="186"/>
      </rPr>
      <t xml:space="preserve"> (sankasos stabilizavimas, skaldos pagrindas h-15 cm, asfaltas h-8 cm)</t>
    </r>
    <r>
      <rPr>
        <sz val="11"/>
        <color rgb="FF000000"/>
        <rFont val="Times New Roman"/>
        <family val="1"/>
        <charset val="186"/>
      </rPr>
      <t>, inžinerinės paslaugos</t>
    </r>
  </si>
  <si>
    <r>
      <t xml:space="preserve">(PAN-181) Panevėžio sen. Molainių k. Gardino g. nauja statyba </t>
    </r>
    <r>
      <rPr>
        <sz val="10"/>
        <color rgb="FF000000"/>
        <rFont val="Times New Roman"/>
        <family val="1"/>
        <charset val="186"/>
      </rPr>
      <t>(sankasos stabilizavimas, skaldos pagrindas h-15 cm, asfaltas h-8 cm)</t>
    </r>
    <r>
      <rPr>
        <sz val="11"/>
        <color rgb="FF000000"/>
        <rFont val="Times New Roman"/>
        <family val="1"/>
        <charset val="186"/>
      </rPr>
      <t xml:space="preserve">, inžinerinės paslaugos </t>
    </r>
  </si>
  <si>
    <r>
      <t xml:space="preserve">(PAN-16) Panevėžio sen. kelias Spirakiai–Linoniai  </t>
    </r>
    <r>
      <rPr>
        <sz val="10"/>
        <color rgb="FF000000"/>
        <rFont val="Times New Roman"/>
        <family val="1"/>
        <charset val="186"/>
      </rPr>
      <t>(sankasos stabilizavimas, skaldos pagrindas h-15 cm, asfaltas h-8 cm)</t>
    </r>
    <r>
      <rPr>
        <sz val="11"/>
        <color rgb="FF000000"/>
        <rFont val="Times New Roman"/>
        <family val="1"/>
        <charset val="186"/>
      </rPr>
      <t xml:space="preserve"> nauja statyba, inžinerinės paslaugos</t>
    </r>
  </si>
  <si>
    <t>(PAN-179) Panevėžio sen. Molainių k. Pušynėlio g. nauja statyba (sankasos stabilizavimas, skaldos pagrindas h-15 cm, asfaltas h-8 cm), inžinerinės paslaugos</t>
  </si>
  <si>
    <r>
      <t>(KRE-90) Krekenavos sen. Krekenavos mstl. Maironio g. šaligatvio nauja statyba</t>
    </r>
    <r>
      <rPr>
        <sz val="10"/>
        <color rgb="FF000000"/>
        <rFont val="Times New Roman"/>
        <family val="1"/>
        <charset val="186"/>
      </rPr>
      <t xml:space="preserve"> (AŠAS h-19 cm, skaldos pagrindas h-15 cm, betono trinkelės h-8 cm)</t>
    </r>
  </si>
  <si>
    <r>
      <t xml:space="preserve">(KRE-88) Krekenavos sen. Krekenavos mstl. Šilelio g. šaligatvio nauja statyba </t>
    </r>
    <r>
      <rPr>
        <sz val="10"/>
        <color theme="1"/>
        <rFont val="Times New Roman"/>
        <family val="1"/>
        <charset val="186"/>
      </rPr>
      <t xml:space="preserve"> (ŠNS h-20 cm, skaldos pagrindas h-15 cm, betono trinkelės h-8 cm)</t>
    </r>
  </si>
  <si>
    <t>Ramygalos sen. Uliūnų k. Alyvų g. naujos statybos projekto koregavimas, ekspertizė</t>
  </si>
  <si>
    <r>
      <t xml:space="preserve">(UPY-70) Upytės sen. Ėriškių k. Rojūnėlių 1-osios g. kapitalinis remontas </t>
    </r>
    <r>
      <rPr>
        <sz val="10"/>
        <color rgb="FF000000"/>
        <rFont val="Times New Roman"/>
        <family val="1"/>
        <charset val="186"/>
      </rPr>
      <t xml:space="preserve"> (AŠAS, skaldos pagrindas h-20 cm, asfaltas h-8 cm)</t>
    </r>
  </si>
  <si>
    <r>
      <t xml:space="preserve">(UPY-71) Upytės sen. Ėriškių k. Zalatarų g. kapitalinis remontas </t>
    </r>
    <r>
      <rPr>
        <sz val="10"/>
        <color rgb="FF000000"/>
        <rFont val="Times New Roman"/>
        <family val="1"/>
        <charset val="186"/>
      </rPr>
      <t>(AŠAS, skaldos pagrindas h-20 cm, asfaltas h-8 cm)</t>
    </r>
  </si>
  <si>
    <r>
      <t xml:space="preserve">(VAD-44) Vadoklių sen. Anitavos k. Anitavos g. nauja statyba </t>
    </r>
    <r>
      <rPr>
        <sz val="10"/>
        <color rgb="FF000000"/>
        <rFont val="Times New Roman"/>
        <family val="1"/>
        <charset val="186"/>
      </rPr>
      <t>(žemės darbai)</t>
    </r>
    <r>
      <rPr>
        <sz val="11"/>
        <color rgb="FF000000"/>
        <rFont val="Times New Roman"/>
        <family val="1"/>
        <charset val="186"/>
      </rPr>
      <t>, inžinerinės paslaugos</t>
    </r>
  </si>
  <si>
    <r>
      <t>(MIE-73) Miežiškių sen. Miežiškių mstl. Tilto g. kapitalinis remontas</t>
    </r>
    <r>
      <rPr>
        <sz val="10"/>
        <color rgb="FF000000"/>
        <rFont val="Times New Roman"/>
        <family val="1"/>
        <charset val="186"/>
      </rPr>
      <t xml:space="preserve"> (kelkraščių, automobilių stovėjimo vietų įrengimas)</t>
    </r>
  </si>
  <si>
    <r>
      <t xml:space="preserve">(VEL-204) Velžio sen. Preidžių k. Moliupio g. kapitalinis remontas </t>
    </r>
    <r>
      <rPr>
        <sz val="10"/>
        <color rgb="FF000000"/>
        <rFont val="Times New Roman"/>
        <family val="1"/>
        <charset val="186"/>
      </rPr>
      <t>(pagrindo stabilizavimas, skaldos pagrindas h-20 cm, asfaltas h-8 cm)</t>
    </r>
  </si>
  <si>
    <r>
      <t xml:space="preserve">(RAM-71) Ramygalos sen. Ramygalos m. Beržytės g. kapitalinis remontas </t>
    </r>
    <r>
      <rPr>
        <sz val="10"/>
        <color rgb="FF000000"/>
        <rFont val="Times New Roman"/>
        <family val="1"/>
        <charset val="186"/>
      </rPr>
      <t>(ŠNS h-37 cm, skaldos pagrindas h-25 cm, asfaltas h-8 cm)</t>
    </r>
  </si>
  <si>
    <t>58 vnt.</t>
  </si>
  <si>
    <r>
      <t>(KAR-142) Karsakiškio sen. Geležių mstl. Varpo skg. kapitalinis remontas (</t>
    </r>
    <r>
      <rPr>
        <sz val="10"/>
        <color rgb="FF000000"/>
        <rFont val="Times New Roman"/>
        <family val="1"/>
        <charset val="186"/>
      </rPr>
      <t>AŠAS h-47 cm, skaldos pagrindas h-20 cm)</t>
    </r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</si>
  <si>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</si>
  <si>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</si>
  <si>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</si>
  <si>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</si>
  <si>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</si>
  <si>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</si>
  <si>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</si>
  <si>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</si>
  <si>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</si>
  <si>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18.10</t>
  </si>
  <si>
    <t>18.11</t>
  </si>
  <si>
    <t>18.12</t>
  </si>
  <si>
    <t xml:space="preserve">Krekenavos seniūnija </t>
  </si>
  <si>
    <t>Miežiškių seniūnija</t>
  </si>
  <si>
    <t>Naujamiesčio seniūnija</t>
  </si>
  <si>
    <t>Paįstrio seniūnija</t>
  </si>
  <si>
    <t xml:space="preserve">Panevėžio seniūnija </t>
  </si>
  <si>
    <t>Ramygalos seniūnija</t>
  </si>
  <si>
    <t>Smilgių seniūnija</t>
  </si>
  <si>
    <t>Velžio seniūnija</t>
  </si>
  <si>
    <t>Karsakiškio seniūnija</t>
  </si>
  <si>
    <t>Raguvos seniūnija</t>
  </si>
  <si>
    <t>Upytės seniūnija</t>
  </si>
  <si>
    <t>Vadoklių seniūnija</t>
  </si>
  <si>
    <t>336,6/ 1 384/ 1,1</t>
  </si>
  <si>
    <t>358,2/ 1 152/ 1,92</t>
  </si>
  <si>
    <t>272,6/ 1 610/ 2,55</t>
  </si>
  <si>
    <t>276,1/ 797/</t>
  </si>
  <si>
    <t>269,3/ 849/</t>
  </si>
  <si>
    <t>180,9/ 271/ 1,0</t>
  </si>
  <si>
    <t xml:space="preserve">262,0/ 1 190/ </t>
  </si>
  <si>
    <t>141,1/ 60</t>
  </si>
  <si>
    <t xml:space="preserve">103,7/ 696/ </t>
  </si>
  <si>
    <t>231,6/ 545/ 1,8</t>
  </si>
  <si>
    <t>268,8/ 2 009/</t>
  </si>
  <si>
    <t>283,4/ 1 845/ 1,3</t>
  </si>
  <si>
    <t>2 984,3 km/ 12 408 m³/ 11,27 km</t>
  </si>
  <si>
    <t>Eismo saugumo priemonės iš jų : kelių ir gatvių atitvarai, pėsčiųjų tvorelės, kelio ženklai ir kitos saugaus eismo priemonės priežiūra</t>
  </si>
  <si>
    <t>101 m; 26,3 m; 103 vnt.</t>
  </si>
  <si>
    <t>Iš viso eismo saugumo priemonės</t>
  </si>
  <si>
    <t>274 vnt. (184 km)</t>
  </si>
  <si>
    <t>NAU-34) Naujamiesčio sen. Naujamiesčio mstl. Upytės g. šaligatvio paprastasis remontas</t>
  </si>
  <si>
    <t>(PAI-41) Paįstrio sen. Paįstrio k. Lauko g. paprastasis remontas (asfalto danga)</t>
  </si>
  <si>
    <t xml:space="preserve">(VEL-147) Velžio sen. Velžio k. Žemdirbių g. šaligatvio paprastasis remontas </t>
  </si>
  <si>
    <t>Iš viso paprastasis remontas</t>
  </si>
  <si>
    <t>l-12 m, d-0,4 m</t>
  </si>
  <si>
    <t>(VAD-82) Vadoklių sen. Alančių k. kelio Jotainėliai–Alantės paprastasis remontas (pralaida l-12 m, d-0,4 m)</t>
  </si>
  <si>
    <t>1 200 m/ 5,0 m</t>
  </si>
  <si>
    <t>3 400 m/ 5,0 m</t>
  </si>
  <si>
    <t>162 m/ 1,2 m</t>
  </si>
  <si>
    <t>1 000 m/ 5,0 m</t>
  </si>
  <si>
    <t>65 m/ 3,0 m</t>
  </si>
  <si>
    <t>95 m/ 2,5 m</t>
  </si>
  <si>
    <t>32 m/ 3,5 m</t>
  </si>
  <si>
    <t>140 m/ 3,5 m</t>
  </si>
  <si>
    <t>63 m/ 3,5 m</t>
  </si>
  <si>
    <t>91 m/ 8,0 m</t>
  </si>
  <si>
    <t>900 m/ 4,5 m</t>
  </si>
  <si>
    <t>32 m/ 21,0 m</t>
  </si>
  <si>
    <t>80 m/ 4,5 m</t>
  </si>
  <si>
    <t>75 m/ 4,0 m</t>
  </si>
  <si>
    <t>85 m/ 6,0 m</t>
  </si>
  <si>
    <t>101 m/ 1,2 m</t>
  </si>
  <si>
    <t>850 m/ 5,0 m</t>
  </si>
  <si>
    <t>(KAR-115) Karsakiškio sen. Velniakių k. kelio Breiviškiai–Velniakiai paprastasis remontas (žvyras h-10 cm)</t>
  </si>
  <si>
    <t>(KRE-78) Krekenavos sen. Pasodėlės k. kelio Pasodėlė–Pempės paprastasis remontas (žvyras h-4 cm)</t>
  </si>
  <si>
    <t>(PAI-62) Paįstrio sen. Pragarėlės k. kelio Gegužinė–Pragarėlė papastasis remontas (žvyras h-10 cm )</t>
  </si>
  <si>
    <t>(RAM-95) Ramygalos sen. Aukštadvario k. kelio Nr. A8  – Miškiniai paprastasis remontas (žvyras h-10 cm)</t>
  </si>
  <si>
    <t>(VEL-170) Velžio sen. Kirkūnų k. kelio Velžys–Kirkūnai paprastasis remontas (žvyras h-10 cm)</t>
  </si>
  <si>
    <t>(UPY-24A) Upytės sen. Upytės k. Panevėžio g.  paprastasis remontas (asfaltas h-5 cm)</t>
  </si>
  <si>
    <t>(SMI-19) Smilgių sen. Smilgių mstl. Ramiosios g. paprastasis remontas  (asfaltas h-5 cm)</t>
  </si>
  <si>
    <t>(SMI-6) Smilgių sen. Smilgių mstl. Šeduvos g.  paprastasis remontas (frezuoto asfalto danga)</t>
  </si>
  <si>
    <t>(RAM-28) Ramygalos sen. Ramygalos m. Laisvės a. paprastasis remontas (asfaltas h-3 cm)</t>
  </si>
  <si>
    <t>(RAG-6) Raguvos sen. Raguvos mstl. Bežų g.  paprastasis remontas (asfaltas h-5 cm)</t>
  </si>
  <si>
    <t>(PAN-325) Panevėžio sen. Senamiesčio k. Beržų g.  paprastasis remontas (asfaltas h-5 cm)</t>
  </si>
  <si>
    <t>(PAN-217) Panevėžio sen. Šilagalio k. Šviesos g.  paprastasis remontas (asfaltas h-6 cm)</t>
  </si>
  <si>
    <t>(PAN-180) Panevėžio sen. Molainių k. Ežero g.  paprastasis remontas (asfaltas h-6 cm)</t>
  </si>
  <si>
    <t>(PAN-71) Panevėžio sen. Tičkūnų k. Lėvens g. paprastasis remontas (asfaltas h-6 cm)</t>
  </si>
  <si>
    <t>7 865 m, 1 pralaida</t>
  </si>
  <si>
    <t>Iš viso einamiesiems tikslams</t>
  </si>
  <si>
    <t>Finansavimo sutartis Nr. S-365</t>
  </si>
  <si>
    <t xml:space="preserve">(KRE-90) Krekenavos sen. 
Krekenavos mstl. Maironio g. (šaligatvis) naujos statybos projektavimas
</t>
  </si>
  <si>
    <t>Iš jų:               paprastasis remontas</t>
  </si>
  <si>
    <r>
      <t xml:space="preserve">(VEL-7) Velžio sen. Dembavos k. Dembavos g. rekonstravimas </t>
    </r>
    <r>
      <rPr>
        <sz val="10"/>
        <color rgb="FF000000"/>
        <rFont val="Times New Roman"/>
        <family val="1"/>
        <charset val="186"/>
      </rPr>
      <t>(AŠAS h-35 cm, skaldos pagrindas h-20, asfalto pagr. AC 22 PN h-8 cm, asfaltas AC 11 VN h-4 cm, betono trinkelių h-8 cm šaligatvis)</t>
    </r>
  </si>
  <si>
    <t>244,5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</si>
  <si>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</si>
  <si>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</si>
  <si>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</si>
  <si>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</si>
  <si>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</si>
  <si>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</si>
  <si>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</si>
  <si>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</si>
  <si>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</si>
  <si>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</si>
  <si>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</si>
  <si>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154/199/</t>
  </si>
  <si>
    <t>157/ 133/</t>
  </si>
  <si>
    <t>597/ /</t>
  </si>
  <si>
    <t>246/ /</t>
  </si>
  <si>
    <t>217/ /</t>
  </si>
  <si>
    <t>417/ 68/</t>
  </si>
  <si>
    <t>134/ /189</t>
  </si>
  <si>
    <t>83/ /</t>
  </si>
  <si>
    <t>163/ /</t>
  </si>
  <si>
    <t>Iš viso vietinės reikšmės kelių ir gatvių su žvyro danga priežiūra</t>
  </si>
  <si>
    <r>
      <t xml:space="preserve">Vietinės reikšmės kelių ir gatvių su žvyro danga priežiūra                                                                                 </t>
    </r>
    <r>
      <rPr>
        <sz val="11"/>
        <color indexed="8"/>
        <rFont val="Times New Roman"/>
        <family val="1"/>
        <charset val="186"/>
      </rPr>
      <t>(greideriavimas, km; žvyravimas išdaužų vietose m³; kelio griovių atstatymas, km</t>
    </r>
    <r>
      <rPr>
        <b/>
        <sz val="11"/>
        <color indexed="8"/>
        <rFont val="Times New Roman"/>
        <family val="1"/>
        <charset val="186"/>
      </rPr>
      <t>), iš jų:</t>
    </r>
  </si>
  <si>
    <r>
      <rPr>
        <b/>
        <sz val="11"/>
        <color theme="1"/>
        <rFont val="Times New Roman"/>
        <family val="1"/>
        <charset val="186"/>
      </rPr>
      <t xml:space="preserve">Vietinės reikšmės kelių ir gatvių su asfalto danga priežiūra          </t>
    </r>
    <r>
      <rPr>
        <b/>
        <sz val="12"/>
        <color theme="1"/>
        <rFont val="Times New Roman"/>
        <family val="1"/>
        <charset val="186"/>
      </rPr>
      <t xml:space="preserve">                                                                       </t>
    </r>
    <r>
      <rPr>
        <sz val="10"/>
        <color theme="1"/>
        <rFont val="Times New Roman"/>
        <family val="1"/>
        <charset val="186"/>
      </rPr>
      <t>(išdaužų užtaisymas, m², išlyginamojo sl. įrengimas, t, plyšių tinklo užtaisymas, m²)</t>
    </r>
    <r>
      <rPr>
        <b/>
        <sz val="12"/>
        <color theme="1"/>
        <rFont val="Times New Roman"/>
        <family val="1"/>
        <charset val="186"/>
      </rPr>
      <t xml:space="preserve">, </t>
    </r>
    <r>
      <rPr>
        <b/>
        <sz val="11"/>
        <color theme="1"/>
        <rFont val="Times New Roman"/>
        <family val="1"/>
        <charset val="186"/>
      </rPr>
      <t>iš jų:</t>
    </r>
  </si>
  <si>
    <t xml:space="preserve">Iš viso vietinės reikšmės kelių ir gatvių su asfalto danga priežiūra  </t>
  </si>
  <si>
    <t>324/ /1 525</t>
  </si>
  <si>
    <t>54/152/</t>
  </si>
  <si>
    <t>2 546 m²/ 552 t/ 1 714 m²</t>
  </si>
  <si>
    <t>Finansavimo sutartis Nr. S-1008</t>
  </si>
  <si>
    <t>2 825 m/ 4,0 m</t>
  </si>
  <si>
    <r>
      <t>(VEL-7) Velžio sen. Dembavos k. Dembavos g. rekonstravimas (</t>
    </r>
    <r>
      <rPr>
        <sz val="10"/>
        <color rgb="FF000000"/>
        <rFont val="Times New Roman"/>
        <family val="1"/>
        <charset val="186"/>
      </rPr>
      <t>asfalto pagr. AC 22 PN h-8 cm, asfaltas AC 11 VN h-4 cm, betono trinkelių  h-8 cm šaligatvi</t>
    </r>
    <r>
      <rPr>
        <sz val="11"/>
        <color rgb="FF000000"/>
        <rFont val="Times New Roman"/>
        <family val="1"/>
        <charset val="186"/>
      </rPr>
      <t>s), inžinerinės paslaugos</t>
    </r>
  </si>
  <si>
    <r>
      <t>(PAI-29) Paįstrio sen. kelio Paįstrys–Bernatoniai kapitalinis remontas (</t>
    </r>
    <r>
      <rPr>
        <sz val="10"/>
        <rFont val="Times New Roman"/>
        <family val="1"/>
        <charset val="186"/>
      </rPr>
      <t>ŠNS h-40 cm, skaldos pagrindas h-15 cm</t>
    </r>
    <r>
      <rPr>
        <sz val="11"/>
        <rFont val="Times New Roman"/>
        <family val="1"/>
        <charset val="186"/>
      </rPr>
      <t>)</t>
    </r>
  </si>
  <si>
    <t>(PAI-29) Paįstrio sen. kelio Paįstrys–Bernatoniai kapitalinis remontas (skaldos pagrindas h-15 cm, asfalto SAb 16-d-V12000 tipas S pagr. sl. h-5 cm</t>
  </si>
  <si>
    <t xml:space="preserve">    Iš viso turtui įsigyti</t>
  </si>
  <si>
    <r>
      <rPr>
        <b/>
        <sz val="11"/>
        <rFont val="Times New Roman"/>
        <family val="1"/>
        <charset val="186"/>
      </rPr>
      <t xml:space="preserve">Vietinės reikšmės kelių ir gatvių su žvyro danga priežiūra  </t>
    </r>
    <r>
      <rPr>
        <sz val="11"/>
        <rFont val="Times New Roman"/>
        <family val="1"/>
        <charset val="186"/>
      </rPr>
      <t xml:space="preserve">                                                                               (greideriavimas, km; žvyravimas išdaužų vietose m³; kelio griovių atstatymas, km), </t>
    </r>
    <r>
      <rPr>
        <b/>
        <sz val="11"/>
        <rFont val="Times New Roman"/>
        <family val="1"/>
        <charset val="186"/>
      </rPr>
      <t>iš jų:</t>
    </r>
  </si>
  <si>
    <t>2.1</t>
  </si>
  <si>
    <t>Krekenavos seniūnija</t>
  </si>
  <si>
    <t>2.2</t>
  </si>
  <si>
    <t>2.3</t>
  </si>
  <si>
    <t>Panevėžio seniūnija</t>
  </si>
  <si>
    <t>2.4</t>
  </si>
  <si>
    <t>2.5</t>
  </si>
  <si>
    <t>2.6</t>
  </si>
  <si>
    <t>2.7</t>
  </si>
  <si>
    <t>/857/</t>
  </si>
  <si>
    <t>/108/</t>
  </si>
  <si>
    <t>93,04/193/</t>
  </si>
  <si>
    <t>/318/</t>
  </si>
  <si>
    <t>2/405/</t>
  </si>
  <si>
    <t>/543/</t>
  </si>
  <si>
    <t>/183/</t>
  </si>
  <si>
    <t>95,4 km/2 607 m³/</t>
  </si>
  <si>
    <r>
      <t>Vietinės reikšmės kelių ir gatvių su asfalto danga priežiūra                                                                                 (</t>
    </r>
    <r>
      <rPr>
        <sz val="11"/>
        <rFont val="Times New Roman"/>
        <family val="1"/>
        <charset val="186"/>
      </rPr>
      <t>išdaužų užtaisymas, m²; išlyginamojo sl. įrengimas, t; plyšių tinklo užtaisymas, m</t>
    </r>
    <r>
      <rPr>
        <b/>
        <sz val="11"/>
        <rFont val="Times New Roman"/>
        <family val="1"/>
        <charset val="186"/>
      </rPr>
      <t>²), iš jų:</t>
    </r>
  </si>
  <si>
    <t>130/ /</t>
  </si>
  <si>
    <t>65/ /</t>
  </si>
  <si>
    <t>Upytės sen.</t>
  </si>
  <si>
    <t>Ramygalos sen.</t>
  </si>
  <si>
    <t>7/ /</t>
  </si>
  <si>
    <t>25/ 150/</t>
  </si>
  <si>
    <t>250/ /</t>
  </si>
  <si>
    <t>78/ 64/</t>
  </si>
  <si>
    <t>555 m²/214 t/</t>
  </si>
  <si>
    <t xml:space="preserve"> IŠ VISO KELIŲ PRIEŽIŪROS IR PLĖTROS PROGRAMOS LĖŠŲ:</t>
  </si>
  <si>
    <t xml:space="preserve"> Vadovas arba įgaliotas asmuo                                            Savivaldybės administracijos direktorius Eugenijus Lunskis                                                                                           </t>
  </si>
  <si>
    <t xml:space="preserve"> Vyriausias finansininkas                                                     Apskaitos skyriaus vedėja Jolanta Michnevičienė                                                                            </t>
  </si>
  <si>
    <t xml:space="preserve">                                                             Raimonda Čereškienė,    tel. (8 45) 58 19 27</t>
  </si>
  <si>
    <t xml:space="preserve"> Parengė                                                                                 Statybos ir infrastruktūros skyriaus vyr. specialistė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</si>
</sst>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2" x14ac:knownFonts="1">
    <font>
      <sz val="11"/>
      <color theme="1"/>
      <name val="Calibri"/>
      <family val="2"/>
      <charset val="186"/>
      <scheme val="minor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i/>
      <sz val="12"/>
      <name val="Times New Roman"/>
      <family val="1"/>
      <charset val="186"/>
    </font>
    <font>
      <b/>
      <i/>
      <sz val="12"/>
      <color indexed="8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1" fillId="0" borderId="0"/>
  </cellStyleXfs>
  <cellXfs count="2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4" fontId="4" fillId="0" borderId="0" xfId="0" applyNumberFormat="1" applyFont="1"/>
    <xf numFmtId="4" fontId="6" fillId="0" borderId="1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vertical="center"/>
    </xf>
    <xf numFmtId="4" fontId="9" fillId="0" borderId="0" xfId="0" applyNumberFormat="1" applyFont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3" borderId="1" xfId="0" applyFont="1" applyFill="1" applyBorder="1" applyAlignment="1">
      <alignment horizontal="justify" vertical="center" wrapText="1"/>
    </xf>
    <xf numFmtId="0" fontId="19" fillId="0" borderId="5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/>
    <xf numFmtId="0" fontId="2" fillId="0" borderId="1" xfId="0" applyFont="1" applyBorder="1" applyAlignment="1">
      <alignment horizontal="right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/>
    </xf>
    <xf numFmtId="4" fontId="22" fillId="0" borderId="5" xfId="0" applyNumberFormat="1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2" fillId="0" borderId="9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4" fontId="22" fillId="0" borderId="11" xfId="0" applyNumberFormat="1" applyFont="1" applyBorder="1" applyAlignment="1">
      <alignment horizontal="center" vertical="center"/>
    </xf>
    <xf numFmtId="0" fontId="26" fillId="2" borderId="1" xfId="0" applyFont="1" applyFill="1" applyBorder="1" applyAlignment="1">
      <alignment vertical="center"/>
    </xf>
    <xf numFmtId="0" fontId="26" fillId="2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right" vertical="center" wrapText="1"/>
    </xf>
    <xf numFmtId="164" fontId="23" fillId="0" borderId="1" xfId="0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/>
    </xf>
    <xf numFmtId="2" fontId="14" fillId="0" borderId="0" xfId="0" applyNumberFormat="1" applyFont="1"/>
    <xf numFmtId="164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top" wrapText="1"/>
    </xf>
    <xf numFmtId="0" fontId="2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2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64" fontId="22" fillId="0" borderId="5" xfId="0" applyNumberFormat="1" applyFont="1" applyBorder="1" applyAlignment="1">
      <alignment horizontal="center" vertical="center"/>
    </xf>
    <xf numFmtId="164" fontId="29" fillId="0" borderId="1" xfId="0" applyNumberFormat="1" applyFont="1" applyBorder="1" applyAlignment="1">
      <alignment horizontal="center" vertical="center"/>
    </xf>
    <xf numFmtId="4" fontId="29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29" fillId="2" borderId="3" xfId="0" applyFont="1" applyFill="1" applyBorder="1" applyAlignment="1">
      <alignment horizontal="right" vertical="center" wrapText="1"/>
    </xf>
    <xf numFmtId="0" fontId="29" fillId="2" borderId="2" xfId="0" applyFont="1" applyFill="1" applyBorder="1" applyAlignment="1">
      <alignment horizontal="right" vertical="center" wrapText="1"/>
    </xf>
    <xf numFmtId="0" fontId="29" fillId="2" borderId="1" xfId="0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/>
    </xf>
    <xf numFmtId="4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right" vertical="center" wrapText="1"/>
    </xf>
    <xf numFmtId="0" fontId="29" fillId="2" borderId="3" xfId="0" applyFont="1" applyFill="1" applyBorder="1" applyAlignment="1">
      <alignment horizontal="right" vertical="center" wrapText="1"/>
    </xf>
    <xf numFmtId="0" fontId="29" fillId="2" borderId="2" xfId="0" applyFont="1" applyFill="1" applyBorder="1" applyAlignment="1">
      <alignment horizontal="right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right" vertical="center" wrapText="1"/>
    </xf>
    <xf numFmtId="0" fontId="29" fillId="0" borderId="2" xfId="0" applyFont="1" applyBorder="1" applyAlignment="1">
      <alignment horizontal="right" vertical="center" wrapText="1"/>
    </xf>
    <xf numFmtId="0" fontId="30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0" fillId="0" borderId="4" xfId="0" applyFont="1" applyBorder="1" applyAlignment="1">
      <alignment horizontal="right" vertical="center" wrapText="1"/>
    </xf>
    <xf numFmtId="0" fontId="20" fillId="0" borderId="2" xfId="0" applyFont="1" applyBorder="1" applyAlignment="1">
      <alignment horizontal="right" vertical="center" wrapText="1"/>
    </xf>
    <xf numFmtId="0" fontId="22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4" fontId="22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0" fillId="0" borderId="5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7" fillId="0" borderId="3" xfId="0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49" fontId="12" fillId="2" borderId="1" xfId="3" applyNumberFormat="1" applyFont="1" applyFill="1" applyBorder="1" applyAlignment="1">
      <alignment horizontal="right" vertical="center" wrapText="1"/>
    </xf>
    <xf numFmtId="49" fontId="6" fillId="2" borderId="1" xfId="3" applyNumberFormat="1" applyFont="1" applyFill="1" applyBorder="1" applyAlignment="1">
      <alignment horizontal="right" vertical="center" wrapText="1"/>
    </xf>
    <xf numFmtId="49" fontId="6" fillId="2" borderId="4" xfId="3" applyNumberFormat="1" applyFont="1" applyFill="1" applyBorder="1" applyAlignment="1">
      <alignment horizontal="right" vertical="center" wrapText="1"/>
    </xf>
    <xf numFmtId="49" fontId="6" fillId="2" borderId="3" xfId="3" applyNumberFormat="1" applyFont="1" applyFill="1" applyBorder="1" applyAlignment="1">
      <alignment horizontal="right" vertical="center" wrapText="1"/>
    </xf>
    <xf numFmtId="49" fontId="6" fillId="2" borderId="2" xfId="3" applyNumberFormat="1" applyFont="1" applyFill="1" applyBorder="1" applyAlignment="1">
      <alignment horizontal="right" vertical="center" wrapText="1"/>
    </xf>
    <xf numFmtId="49" fontId="12" fillId="2" borderId="8" xfId="3" applyNumberFormat="1" applyFont="1" applyFill="1" applyBorder="1" applyAlignment="1">
      <alignment horizontal="right" vertical="center" wrapText="1"/>
    </xf>
    <xf numFmtId="49" fontId="12" fillId="2" borderId="6" xfId="3" applyNumberFormat="1" applyFont="1" applyFill="1" applyBorder="1" applyAlignment="1">
      <alignment horizontal="right" vertical="center" wrapText="1"/>
    </xf>
    <xf numFmtId="49" fontId="12" fillId="2" borderId="7" xfId="3" applyNumberFormat="1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22" fillId="0" borderId="7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21" fillId="0" borderId="4" xfId="0" applyFont="1" applyBorder="1" applyAlignment="1">
      <alignment horizontal="right"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4">
    <cellStyle name="Įprastas 2" xfId="2" xr:uid="{00000000-0005-0000-0000-000001000000}"/>
    <cellStyle name="Įprastas 3 2" xfId="3" xr:uid="{00000000-0005-0000-0000-000002000000}"/>
    <cellStyle name="Įprastas 5" xfId="1" xr:uid="{00000000-0005-0000-0000-00000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9"/>
  <sheetViews>
    <sheetView tabSelected="1" topLeftCell="A136" zoomScale="95" zoomScaleNormal="95" workbookViewId="0">
      <selection activeCell="B159" sqref="B159:F159"/>
    </sheetView>
  </sheetViews>
  <sheetFormatPr defaultColWidth="8.85546875" defaultRowHeight="15.75" x14ac:dyDescent="0.25"/>
  <cols>
    <col min="1" max="1" width="4.5703125" style="85" customWidth="1"/>
    <col min="2" max="2" width="43" style="16" customWidth="1"/>
    <col min="3" max="3" width="15.85546875" style="20" customWidth="1"/>
    <col min="4" max="4" width="14.42578125" style="20" customWidth="1"/>
    <col min="5" max="5" width="13.85546875" style="20" customWidth="1"/>
    <col min="6" max="6" width="14.7109375" style="21" customWidth="1"/>
    <col min="7" max="8" width="10.7109375" style="16" bestFit="1" customWidth="1"/>
    <col min="9" max="10" width="8.85546875" style="16"/>
    <col min="11" max="11" width="10.7109375" style="16" bestFit="1" customWidth="1"/>
    <col min="12" max="12" width="8.85546875" style="16"/>
    <col min="13" max="13" width="9.5703125" style="16" bestFit="1" customWidth="1"/>
    <col min="14" max="14" width="10.7109375" style="16" bestFit="1" customWidth="1"/>
    <col min="15" max="15" width="8.85546875" style="16"/>
    <col min="16" max="16" width="10.7109375" style="16" bestFit="1" customWidth="1"/>
    <col min="17" max="16384" width="8.85546875" style="16"/>
  </cols>
  <sheetData>
    <row r="1" spans="1:6" x14ac:dyDescent="0.25">
      <c r="A1" s="80"/>
      <c r="B1" s="1"/>
      <c r="C1" s="2"/>
      <c r="D1" s="2"/>
      <c r="E1" s="2"/>
      <c r="F1" s="22"/>
    </row>
    <row r="2" spans="1:6" x14ac:dyDescent="0.25">
      <c r="A2" s="148" t="s">
        <v>22</v>
      </c>
      <c r="B2" s="148"/>
      <c r="C2" s="148"/>
      <c r="D2" s="148"/>
      <c r="E2" s="148"/>
      <c r="F2" s="148"/>
    </row>
    <row r="3" spans="1:6" x14ac:dyDescent="0.25">
      <c r="A3" s="148" t="s">
        <v>21</v>
      </c>
      <c r="B3" s="148"/>
      <c r="C3" s="148"/>
      <c r="D3" s="148"/>
      <c r="E3" s="148"/>
      <c r="F3" s="148"/>
    </row>
    <row r="4" spans="1:6" x14ac:dyDescent="0.25">
      <c r="A4" s="149" t="s">
        <v>3</v>
      </c>
      <c r="B4" s="149"/>
      <c r="C4" s="149"/>
      <c r="D4" s="149"/>
      <c r="E4" s="149"/>
      <c r="F4" s="149"/>
    </row>
    <row r="5" spans="1:6" x14ac:dyDescent="0.25">
      <c r="A5" s="148" t="s">
        <v>4</v>
      </c>
      <c r="B5" s="148"/>
      <c r="C5" s="148"/>
      <c r="D5" s="148"/>
      <c r="E5" s="148"/>
      <c r="F5" s="148"/>
    </row>
    <row r="6" spans="1:6" x14ac:dyDescent="0.25">
      <c r="A6" s="80"/>
      <c r="B6" s="1"/>
      <c r="C6" s="2"/>
      <c r="D6" s="2"/>
      <c r="E6" s="2"/>
      <c r="F6" s="4"/>
    </row>
    <row r="7" spans="1:6" ht="63" x14ac:dyDescent="0.25">
      <c r="A7" s="59" t="s">
        <v>0</v>
      </c>
      <c r="B7" s="30" t="s">
        <v>20</v>
      </c>
      <c r="C7" s="7" t="s">
        <v>14</v>
      </c>
      <c r="D7" s="30" t="s">
        <v>28</v>
      </c>
      <c r="E7" s="32" t="s">
        <v>18</v>
      </c>
      <c r="F7" s="31" t="s">
        <v>15</v>
      </c>
    </row>
    <row r="8" spans="1:6" x14ac:dyDescent="0.25">
      <c r="A8" s="33">
        <v>1</v>
      </c>
      <c r="B8" s="3">
        <v>2</v>
      </c>
      <c r="C8" s="3">
        <v>3</v>
      </c>
      <c r="D8" s="3">
        <v>4</v>
      </c>
      <c r="E8" s="33">
        <v>5</v>
      </c>
      <c r="F8" s="3">
        <v>6</v>
      </c>
    </row>
    <row r="9" spans="1:6" x14ac:dyDescent="0.25">
      <c r="A9" s="156" t="s">
        <v>23</v>
      </c>
      <c r="B9" s="156"/>
      <c r="C9" s="156"/>
      <c r="D9" s="156"/>
      <c r="E9" s="25">
        <v>1720.2</v>
      </c>
      <c r="F9" s="6">
        <f>SUM(F47,F87)</f>
        <v>1671623.1400000001</v>
      </c>
    </row>
    <row r="10" spans="1:6" x14ac:dyDescent="0.25">
      <c r="A10" s="154" t="s">
        <v>5</v>
      </c>
      <c r="B10" s="154"/>
      <c r="C10" s="154"/>
      <c r="D10" s="154"/>
      <c r="E10" s="154"/>
      <c r="F10" s="154"/>
    </row>
    <row r="11" spans="1:6" ht="15.75" customHeight="1" x14ac:dyDescent="0.25">
      <c r="A11" s="134">
        <v>1</v>
      </c>
      <c r="B11" s="158" t="s">
        <v>59</v>
      </c>
      <c r="C11" s="142">
        <v>30.5</v>
      </c>
      <c r="D11" s="142" t="s">
        <v>29</v>
      </c>
      <c r="E11" s="134">
        <v>25.2</v>
      </c>
      <c r="F11" s="147">
        <v>16456.009999999998</v>
      </c>
    </row>
    <row r="12" spans="1:6" ht="25.5" customHeight="1" x14ac:dyDescent="0.25">
      <c r="A12" s="144"/>
      <c r="B12" s="159"/>
      <c r="C12" s="143"/>
      <c r="D12" s="143"/>
      <c r="E12" s="135"/>
      <c r="F12" s="135"/>
    </row>
    <row r="13" spans="1:6" ht="15.75" customHeight="1" x14ac:dyDescent="0.25">
      <c r="A13" s="135"/>
      <c r="B13" s="136" t="s">
        <v>27</v>
      </c>
      <c r="C13" s="137"/>
      <c r="D13" s="48"/>
      <c r="E13" s="54"/>
      <c r="F13" s="62">
        <v>1464.4</v>
      </c>
    </row>
    <row r="14" spans="1:6" x14ac:dyDescent="0.25">
      <c r="A14" s="134">
        <v>2</v>
      </c>
      <c r="B14" s="199" t="s">
        <v>50</v>
      </c>
      <c r="C14" s="194">
        <v>41.9</v>
      </c>
      <c r="D14" s="142" t="s">
        <v>30</v>
      </c>
      <c r="E14" s="134">
        <v>35.799999999999997</v>
      </c>
      <c r="F14" s="147">
        <v>35587.61</v>
      </c>
    </row>
    <row r="15" spans="1:6" ht="42.75" customHeight="1" x14ac:dyDescent="0.25">
      <c r="A15" s="144"/>
      <c r="B15" s="200"/>
      <c r="C15" s="195"/>
      <c r="D15" s="143"/>
      <c r="E15" s="135"/>
      <c r="F15" s="135"/>
    </row>
    <row r="16" spans="1:6" x14ac:dyDescent="0.25">
      <c r="A16" s="135"/>
      <c r="B16" s="201" t="s">
        <v>27</v>
      </c>
      <c r="C16" s="202"/>
      <c r="D16" s="36"/>
      <c r="E16" s="45">
        <v>35.799999999999997</v>
      </c>
      <c r="F16" s="53">
        <v>35587.61</v>
      </c>
    </row>
    <row r="17" spans="1:8" ht="55.5" x14ac:dyDescent="0.25">
      <c r="A17" s="134">
        <v>3</v>
      </c>
      <c r="B17" s="40" t="s">
        <v>49</v>
      </c>
      <c r="C17" s="47">
        <v>50.7</v>
      </c>
      <c r="D17" s="47" t="s">
        <v>31</v>
      </c>
      <c r="E17" s="45">
        <v>43.7</v>
      </c>
      <c r="F17" s="53">
        <v>43697.63</v>
      </c>
    </row>
    <row r="18" spans="1:8" x14ac:dyDescent="0.25">
      <c r="A18" s="135"/>
      <c r="B18" s="203" t="s">
        <v>27</v>
      </c>
      <c r="C18" s="204"/>
      <c r="D18" s="37"/>
      <c r="E18" s="45">
        <v>43.7</v>
      </c>
      <c r="F18" s="53">
        <v>43697.63</v>
      </c>
    </row>
    <row r="19" spans="1:8" x14ac:dyDescent="0.25">
      <c r="A19" s="134">
        <v>4</v>
      </c>
      <c r="B19" s="140" t="s">
        <v>55</v>
      </c>
      <c r="C19" s="205">
        <v>167.2</v>
      </c>
      <c r="D19" s="142" t="s">
        <v>32</v>
      </c>
      <c r="E19" s="134">
        <v>6.8</v>
      </c>
      <c r="F19" s="147">
        <v>6766.41</v>
      </c>
    </row>
    <row r="20" spans="1:8" ht="33" customHeight="1" x14ac:dyDescent="0.25">
      <c r="A20" s="135"/>
      <c r="B20" s="141"/>
      <c r="C20" s="143"/>
      <c r="D20" s="143"/>
      <c r="E20" s="135"/>
      <c r="F20" s="135"/>
    </row>
    <row r="21" spans="1:8" x14ac:dyDescent="0.25">
      <c r="A21" s="145">
        <v>5</v>
      </c>
      <c r="B21" s="140" t="s">
        <v>176</v>
      </c>
      <c r="C21" s="142">
        <v>670.1</v>
      </c>
      <c r="D21" s="134" t="s">
        <v>33</v>
      </c>
      <c r="E21" s="134">
        <v>122.3</v>
      </c>
      <c r="F21" s="147">
        <v>122300</v>
      </c>
    </row>
    <row r="22" spans="1:8" ht="35.25" customHeight="1" x14ac:dyDescent="0.25">
      <c r="A22" s="146"/>
      <c r="B22" s="141" t="s">
        <v>25</v>
      </c>
      <c r="C22" s="143"/>
      <c r="D22" s="135"/>
      <c r="E22" s="135"/>
      <c r="F22" s="135"/>
    </row>
    <row r="23" spans="1:8" x14ac:dyDescent="0.25">
      <c r="A23" s="134">
        <v>6</v>
      </c>
      <c r="B23" s="140" t="s">
        <v>47</v>
      </c>
      <c r="C23" s="142">
        <v>73.400000000000006</v>
      </c>
      <c r="D23" s="134" t="s">
        <v>44</v>
      </c>
      <c r="E23" s="134">
        <v>58.8</v>
      </c>
      <c r="F23" s="147">
        <v>58742.559999999998</v>
      </c>
    </row>
    <row r="24" spans="1:8" ht="39" customHeight="1" x14ac:dyDescent="0.25">
      <c r="A24" s="144"/>
      <c r="B24" s="141"/>
      <c r="C24" s="143"/>
      <c r="D24" s="135"/>
      <c r="E24" s="135"/>
      <c r="F24" s="135"/>
    </row>
    <row r="25" spans="1:8" x14ac:dyDescent="0.25">
      <c r="A25" s="135"/>
      <c r="B25" s="136" t="s">
        <v>27</v>
      </c>
      <c r="C25" s="137"/>
      <c r="D25" s="54"/>
      <c r="E25" s="55"/>
      <c r="F25" s="54">
        <v>163.03</v>
      </c>
    </row>
    <row r="26" spans="1:8" ht="15.75" customHeight="1" x14ac:dyDescent="0.25">
      <c r="A26" s="134">
        <v>7</v>
      </c>
      <c r="B26" s="140" t="s">
        <v>48</v>
      </c>
      <c r="C26" s="194">
        <v>96.7</v>
      </c>
      <c r="D26" s="134" t="s">
        <v>34</v>
      </c>
      <c r="E26" s="192">
        <v>78.099999999999994</v>
      </c>
      <c r="F26" s="147">
        <v>78078.16</v>
      </c>
      <c r="H26" s="56"/>
    </row>
    <row r="27" spans="1:8" ht="44.25" customHeight="1" x14ac:dyDescent="0.25">
      <c r="A27" s="144"/>
      <c r="B27" s="141"/>
      <c r="C27" s="195"/>
      <c r="D27" s="135"/>
      <c r="E27" s="193"/>
      <c r="F27" s="135"/>
    </row>
    <row r="28" spans="1:8" ht="17.25" customHeight="1" x14ac:dyDescent="0.25">
      <c r="A28" s="135"/>
      <c r="B28" s="136" t="s">
        <v>27</v>
      </c>
      <c r="C28" s="137"/>
      <c r="D28" s="57"/>
      <c r="E28" s="58"/>
      <c r="F28" s="57">
        <v>482.79</v>
      </c>
    </row>
    <row r="29" spans="1:8" ht="60" x14ac:dyDescent="0.25">
      <c r="A29" s="134">
        <v>8</v>
      </c>
      <c r="B29" s="40" t="s">
        <v>46</v>
      </c>
      <c r="C29" s="49">
        <v>58.3</v>
      </c>
      <c r="D29" s="45" t="s">
        <v>35</v>
      </c>
      <c r="E29" s="46">
        <v>46.8</v>
      </c>
      <c r="F29" s="53">
        <v>46708.47</v>
      </c>
    </row>
    <row r="30" spans="1:8" x14ac:dyDescent="0.25">
      <c r="A30" s="135"/>
      <c r="B30" s="136" t="s">
        <v>27</v>
      </c>
      <c r="C30" s="137"/>
      <c r="D30" s="45"/>
      <c r="E30" s="46"/>
      <c r="F30" s="53">
        <v>205.7</v>
      </c>
    </row>
    <row r="31" spans="1:8" ht="42.75" x14ac:dyDescent="0.25">
      <c r="A31" s="134">
        <v>9</v>
      </c>
      <c r="B31" s="38" t="s">
        <v>57</v>
      </c>
      <c r="C31" s="50">
        <v>82</v>
      </c>
      <c r="D31" s="39" t="s">
        <v>36</v>
      </c>
      <c r="E31" s="45">
        <v>77.900000000000006</v>
      </c>
      <c r="F31" s="53">
        <v>77847.05</v>
      </c>
    </row>
    <row r="32" spans="1:8" x14ac:dyDescent="0.25">
      <c r="A32" s="135"/>
      <c r="B32" s="136" t="s">
        <v>27</v>
      </c>
      <c r="C32" s="137"/>
      <c r="D32" s="61"/>
      <c r="E32" s="44"/>
      <c r="F32" s="52">
        <v>204.78</v>
      </c>
    </row>
    <row r="33" spans="1:6" x14ac:dyDescent="0.25">
      <c r="A33" s="134">
        <v>10</v>
      </c>
      <c r="B33" s="140" t="s">
        <v>51</v>
      </c>
      <c r="C33" s="142">
        <v>4.2</v>
      </c>
      <c r="D33" s="142" t="s">
        <v>37</v>
      </c>
      <c r="E33" s="134">
        <v>4.2</v>
      </c>
      <c r="F33" s="147">
        <v>4101.8999999999996</v>
      </c>
    </row>
    <row r="34" spans="1:6" x14ac:dyDescent="0.25">
      <c r="A34" s="135"/>
      <c r="B34" s="141" t="s">
        <v>26</v>
      </c>
      <c r="C34" s="143"/>
      <c r="D34" s="143"/>
      <c r="E34" s="135"/>
      <c r="F34" s="135"/>
    </row>
    <row r="35" spans="1:6" ht="42.75" customHeight="1" x14ac:dyDescent="0.25">
      <c r="A35" s="134">
        <v>11</v>
      </c>
      <c r="B35" s="41" t="s">
        <v>52</v>
      </c>
      <c r="C35" s="45">
        <v>88.3</v>
      </c>
      <c r="D35" s="45" t="s">
        <v>38</v>
      </c>
      <c r="E35" s="45">
        <v>79.900000000000006</v>
      </c>
      <c r="F35" s="53">
        <v>79885.48</v>
      </c>
    </row>
    <row r="36" spans="1:6" ht="16.5" customHeight="1" x14ac:dyDescent="0.25">
      <c r="A36" s="135"/>
      <c r="B36" s="136" t="s">
        <v>27</v>
      </c>
      <c r="C36" s="137"/>
      <c r="D36" s="45"/>
      <c r="E36" s="45"/>
      <c r="F36" s="53">
        <v>230.73</v>
      </c>
    </row>
    <row r="37" spans="1:6" ht="42.75" x14ac:dyDescent="0.25">
      <c r="A37" s="134">
        <v>12</v>
      </c>
      <c r="B37" s="40" t="s">
        <v>53</v>
      </c>
      <c r="C37" s="46">
        <v>61.4</v>
      </c>
      <c r="D37" s="45" t="s">
        <v>39</v>
      </c>
      <c r="E37" s="45">
        <v>52.9</v>
      </c>
      <c r="F37" s="53">
        <v>52865.42</v>
      </c>
    </row>
    <row r="38" spans="1:6" x14ac:dyDescent="0.25">
      <c r="A38" s="135"/>
      <c r="B38" s="136" t="s">
        <v>27</v>
      </c>
      <c r="C38" s="137"/>
      <c r="D38" s="45"/>
      <c r="E38" s="45"/>
      <c r="F38" s="45">
        <v>706.75</v>
      </c>
    </row>
    <row r="39" spans="1:6" ht="45" x14ac:dyDescent="0.25">
      <c r="A39" s="60">
        <v>13</v>
      </c>
      <c r="B39" s="40" t="s">
        <v>54</v>
      </c>
      <c r="C39" s="45">
        <v>318.39999999999998</v>
      </c>
      <c r="D39" s="45" t="s">
        <v>40</v>
      </c>
      <c r="E39" s="45">
        <v>3.9</v>
      </c>
      <c r="F39" s="53">
        <v>3841.25</v>
      </c>
    </row>
    <row r="40" spans="1:6" ht="42.75" x14ac:dyDescent="0.25">
      <c r="A40" s="196">
        <v>14</v>
      </c>
      <c r="B40" s="40" t="s">
        <v>56</v>
      </c>
      <c r="C40" s="45">
        <v>160.5</v>
      </c>
      <c r="D40" s="45" t="s">
        <v>41</v>
      </c>
      <c r="E40" s="45">
        <v>151.4</v>
      </c>
      <c r="F40" s="53">
        <v>151385.57999999999</v>
      </c>
    </row>
    <row r="41" spans="1:6" x14ac:dyDescent="0.25">
      <c r="A41" s="197"/>
      <c r="B41" s="136" t="s">
        <v>27</v>
      </c>
      <c r="C41" s="137"/>
      <c r="D41" s="45"/>
      <c r="E41" s="45"/>
      <c r="F41" s="45">
        <v>522.72</v>
      </c>
    </row>
    <row r="42" spans="1:6" ht="45" x14ac:dyDescent="0.25">
      <c r="A42" s="134">
        <v>15</v>
      </c>
      <c r="B42" s="35" t="s">
        <v>45</v>
      </c>
      <c r="C42" s="45">
        <v>42.6</v>
      </c>
      <c r="D42" s="45" t="s">
        <v>42</v>
      </c>
      <c r="E42" s="45">
        <v>34.1</v>
      </c>
      <c r="F42" s="53">
        <v>34086.39</v>
      </c>
    </row>
    <row r="43" spans="1:6" x14ac:dyDescent="0.25">
      <c r="A43" s="135"/>
      <c r="B43" s="160" t="s">
        <v>27</v>
      </c>
      <c r="C43" s="161"/>
      <c r="D43" s="45"/>
      <c r="E43" s="45"/>
      <c r="F43" s="53">
        <v>254.07</v>
      </c>
    </row>
    <row r="44" spans="1:6" ht="57.75" x14ac:dyDescent="0.25">
      <c r="A44" s="145">
        <v>16</v>
      </c>
      <c r="B44" s="34" t="s">
        <v>174</v>
      </c>
      <c r="C44" s="51">
        <v>555</v>
      </c>
      <c r="D44" s="45" t="s">
        <v>43</v>
      </c>
      <c r="E44" s="51">
        <v>172</v>
      </c>
      <c r="F44" s="53">
        <v>171931.59</v>
      </c>
    </row>
    <row r="45" spans="1:6" x14ac:dyDescent="0.25">
      <c r="A45" s="146"/>
      <c r="B45" s="136" t="s">
        <v>27</v>
      </c>
      <c r="C45" s="137"/>
      <c r="D45" s="46"/>
      <c r="E45" s="51"/>
      <c r="F45" s="53">
        <v>11962.24</v>
      </c>
    </row>
    <row r="46" spans="1:6" x14ac:dyDescent="0.25">
      <c r="A46" s="45">
        <v>17</v>
      </c>
      <c r="B46" s="42" t="s">
        <v>24</v>
      </c>
      <c r="C46" s="138" t="s">
        <v>58</v>
      </c>
      <c r="D46" s="139"/>
      <c r="E46" s="51">
        <v>4</v>
      </c>
      <c r="F46" s="53">
        <v>3696.42</v>
      </c>
    </row>
    <row r="47" spans="1:6" ht="21.6" customHeight="1" x14ac:dyDescent="0.25">
      <c r="A47" s="157" t="s">
        <v>6</v>
      </c>
      <c r="B47" s="157"/>
      <c r="C47" s="157"/>
      <c r="D47" s="157"/>
      <c r="E47" s="11">
        <f>SUM(E11,E14,E17,E19,E21,E23,E26,E29,E31,E33,E35,E37,E39,E40,E42,E44,E46)</f>
        <v>997.80000000000007</v>
      </c>
      <c r="F47" s="6">
        <f>SUM(F11,F14,F17,F19,F21,F23,F26,F29,F31,F33,F35,F37,F39,F40,F42,F44,F46)</f>
        <v>987977.93</v>
      </c>
    </row>
    <row r="48" spans="1:6" ht="33" customHeight="1" x14ac:dyDescent="0.25">
      <c r="A48" s="157" t="s">
        <v>19</v>
      </c>
      <c r="B48" s="157"/>
      <c r="C48" s="157"/>
      <c r="D48" s="157"/>
      <c r="E48" s="10">
        <f>SUM(E44)</f>
        <v>172</v>
      </c>
      <c r="F48" s="6">
        <f>SUM(F44)</f>
        <v>171931.59</v>
      </c>
    </row>
    <row r="49" spans="1:16" s="18" customFormat="1" ht="21.6" customHeight="1" x14ac:dyDescent="0.25">
      <c r="A49" s="155" t="s">
        <v>1</v>
      </c>
      <c r="B49" s="155"/>
      <c r="C49" s="155"/>
      <c r="D49" s="155"/>
      <c r="E49" s="8">
        <f>SUM(E16,E18)</f>
        <v>79.5</v>
      </c>
      <c r="F49" s="27">
        <f>SUM(F13,F16,F18,F25,F28,F30,F32,F36,F38,F41,F43,F45)</f>
        <v>95482.45</v>
      </c>
    </row>
    <row r="50" spans="1:16" ht="23.85" customHeight="1" x14ac:dyDescent="0.25">
      <c r="A50" s="154" t="s">
        <v>2</v>
      </c>
      <c r="B50" s="154"/>
      <c r="C50" s="154"/>
      <c r="D50" s="154"/>
      <c r="E50" s="154"/>
      <c r="F50" s="154"/>
    </row>
    <row r="51" spans="1:16" ht="27.75" customHeight="1" x14ac:dyDescent="0.25">
      <c r="A51" s="45">
        <v>18</v>
      </c>
      <c r="B51" s="153" t="s">
        <v>166</v>
      </c>
      <c r="C51" s="153"/>
      <c r="D51" s="153"/>
      <c r="E51" s="153"/>
      <c r="F51" s="153"/>
    </row>
    <row r="52" spans="1:16" ht="19.7" customHeight="1" x14ac:dyDescent="0.25">
      <c r="A52" s="77" t="s">
        <v>60</v>
      </c>
      <c r="B52" s="63" t="s">
        <v>80</v>
      </c>
      <c r="C52" s="151" t="s">
        <v>84</v>
      </c>
      <c r="D52" s="152"/>
      <c r="E52" s="51">
        <v>60.4</v>
      </c>
      <c r="F52" s="53">
        <v>60340.98</v>
      </c>
      <c r="G52" s="68"/>
      <c r="K52" s="68"/>
      <c r="P52" s="68"/>
    </row>
    <row r="53" spans="1:16" ht="19.7" customHeight="1" x14ac:dyDescent="0.25">
      <c r="A53" s="77" t="s">
        <v>61</v>
      </c>
      <c r="B53" s="64" t="s">
        <v>72</v>
      </c>
      <c r="C53" s="151" t="s">
        <v>85</v>
      </c>
      <c r="D53" s="152"/>
      <c r="E53" s="69">
        <v>53.2</v>
      </c>
      <c r="F53" s="53">
        <v>53506.18</v>
      </c>
      <c r="G53" s="68"/>
      <c r="K53" s="68"/>
      <c r="N53" s="68"/>
      <c r="P53" s="68"/>
    </row>
    <row r="54" spans="1:16" ht="19.7" customHeight="1" x14ac:dyDescent="0.25">
      <c r="A54" s="77" t="s">
        <v>62</v>
      </c>
      <c r="B54" s="64" t="s">
        <v>73</v>
      </c>
      <c r="C54" s="198" t="s">
        <v>86</v>
      </c>
      <c r="D54" s="117"/>
      <c r="E54" s="69">
        <v>54.8</v>
      </c>
      <c r="F54" s="53">
        <v>54816.93</v>
      </c>
      <c r="G54" s="68"/>
      <c r="K54" s="68"/>
      <c r="M54" s="68"/>
      <c r="N54" s="68"/>
      <c r="P54" s="68"/>
    </row>
    <row r="55" spans="1:16" ht="19.7" customHeight="1" x14ac:dyDescent="0.25">
      <c r="A55" s="77" t="s">
        <v>63</v>
      </c>
      <c r="B55" s="64" t="s">
        <v>74</v>
      </c>
      <c r="C55" s="198" t="s">
        <v>87</v>
      </c>
      <c r="D55" s="117"/>
      <c r="E55" s="69">
        <v>37.5</v>
      </c>
      <c r="F55" s="53">
        <v>37446.720000000001</v>
      </c>
      <c r="G55" s="68"/>
      <c r="K55" s="68"/>
      <c r="N55" s="68"/>
      <c r="P55" s="68"/>
    </row>
    <row r="56" spans="1:16" ht="19.7" customHeight="1" x14ac:dyDescent="0.25">
      <c r="A56" s="77" t="s">
        <v>64</v>
      </c>
      <c r="B56" s="64" t="s">
        <v>75</v>
      </c>
      <c r="C56" s="198" t="s">
        <v>88</v>
      </c>
      <c r="D56" s="117"/>
      <c r="E56" s="69">
        <v>41.7</v>
      </c>
      <c r="F56" s="53">
        <v>41636.44</v>
      </c>
      <c r="G56" s="68"/>
      <c r="K56" s="68"/>
      <c r="N56" s="68"/>
      <c r="P56" s="68"/>
    </row>
    <row r="57" spans="1:16" ht="19.7" customHeight="1" x14ac:dyDescent="0.25">
      <c r="A57" s="77" t="s">
        <v>65</v>
      </c>
      <c r="B57" s="64" t="s">
        <v>76</v>
      </c>
      <c r="C57" s="198" t="s">
        <v>95</v>
      </c>
      <c r="D57" s="117"/>
      <c r="E57" s="69">
        <v>71.599999999999994</v>
      </c>
      <c r="F57" s="53">
        <v>71545.070000000007</v>
      </c>
      <c r="G57" s="68"/>
      <c r="K57" s="68"/>
      <c r="N57" s="68"/>
      <c r="P57" s="68"/>
    </row>
    <row r="58" spans="1:16" ht="19.7" customHeight="1" x14ac:dyDescent="0.25">
      <c r="A58" s="77" t="s">
        <v>66</v>
      </c>
      <c r="B58" s="64" t="s">
        <v>81</v>
      </c>
      <c r="C58" s="198" t="s">
        <v>89</v>
      </c>
      <c r="D58" s="117"/>
      <c r="E58" s="69">
        <v>17.3</v>
      </c>
      <c r="F58" s="53">
        <v>17304.07</v>
      </c>
      <c r="G58" s="68"/>
      <c r="K58" s="68"/>
      <c r="N58" s="68"/>
      <c r="P58" s="68"/>
    </row>
    <row r="59" spans="1:16" ht="19.7" customHeight="1" x14ac:dyDescent="0.25">
      <c r="A59" s="77" t="s">
        <v>67</v>
      </c>
      <c r="B59" s="64" t="s">
        <v>77</v>
      </c>
      <c r="C59" s="198" t="s">
        <v>90</v>
      </c>
      <c r="D59" s="117"/>
      <c r="E59" s="69">
        <v>48.8</v>
      </c>
      <c r="F59" s="53">
        <v>48803.58</v>
      </c>
      <c r="G59" s="68"/>
      <c r="K59" s="68"/>
      <c r="N59" s="68"/>
      <c r="P59" s="68"/>
    </row>
    <row r="60" spans="1:16" ht="19.7" customHeight="1" x14ac:dyDescent="0.25">
      <c r="A60" s="77" t="s">
        <v>68</v>
      </c>
      <c r="B60" s="64" t="s">
        <v>78</v>
      </c>
      <c r="C60" s="198" t="s">
        <v>91</v>
      </c>
      <c r="D60" s="117"/>
      <c r="E60" s="69">
        <v>14.1</v>
      </c>
      <c r="F60" s="53">
        <v>14074.3</v>
      </c>
      <c r="G60" s="68"/>
      <c r="K60" s="68"/>
      <c r="N60" s="68"/>
      <c r="P60" s="68"/>
    </row>
    <row r="61" spans="1:16" ht="19.7" customHeight="1" x14ac:dyDescent="0.25">
      <c r="A61" s="77" t="s">
        <v>69</v>
      </c>
      <c r="B61" s="64" t="s">
        <v>82</v>
      </c>
      <c r="C61" s="198" t="s">
        <v>92</v>
      </c>
      <c r="D61" s="117"/>
      <c r="E61" s="69">
        <v>27.2</v>
      </c>
      <c r="F61" s="53">
        <v>27209.06</v>
      </c>
      <c r="G61" s="68"/>
      <c r="K61" s="68"/>
      <c r="N61" s="68"/>
      <c r="P61" s="68"/>
    </row>
    <row r="62" spans="1:16" ht="19.7" customHeight="1" x14ac:dyDescent="0.25">
      <c r="A62" s="77" t="s">
        <v>70</v>
      </c>
      <c r="B62" s="64" t="s">
        <v>83</v>
      </c>
      <c r="C62" s="198" t="s">
        <v>93</v>
      </c>
      <c r="D62" s="117"/>
      <c r="E62" s="69">
        <v>26.7</v>
      </c>
      <c r="F62" s="53">
        <v>26617.03</v>
      </c>
      <c r="G62" s="68"/>
      <c r="K62" s="68"/>
      <c r="N62" s="68"/>
      <c r="P62" s="68"/>
    </row>
    <row r="63" spans="1:16" ht="19.7" customHeight="1" x14ac:dyDescent="0.25">
      <c r="A63" s="77" t="s">
        <v>71</v>
      </c>
      <c r="B63" s="64" t="s">
        <v>79</v>
      </c>
      <c r="C63" s="151" t="s">
        <v>94</v>
      </c>
      <c r="D63" s="151"/>
      <c r="E63" s="45">
        <v>75.900000000000006</v>
      </c>
      <c r="F63" s="53">
        <v>75828.72</v>
      </c>
      <c r="G63" s="68"/>
      <c r="K63" s="68"/>
      <c r="N63" s="68"/>
      <c r="P63" s="68"/>
    </row>
    <row r="64" spans="1:16" ht="28.5" x14ac:dyDescent="0.25">
      <c r="A64" s="81"/>
      <c r="B64" s="65" t="s">
        <v>165</v>
      </c>
      <c r="C64" s="206" t="s">
        <v>96</v>
      </c>
      <c r="D64" s="206"/>
      <c r="E64" s="66">
        <f>SUM(E52:E63)</f>
        <v>529.19999999999993</v>
      </c>
      <c r="F64" s="67">
        <f>SUM(F52:F63)</f>
        <v>529129.07999999996</v>
      </c>
      <c r="G64" s="68"/>
      <c r="K64" s="68"/>
      <c r="L64" s="68"/>
      <c r="P64" s="68"/>
    </row>
    <row r="65" spans="1:6" ht="48" customHeight="1" x14ac:dyDescent="0.25">
      <c r="A65" s="45">
        <v>19</v>
      </c>
      <c r="B65" s="72" t="s">
        <v>97</v>
      </c>
      <c r="C65" s="151" t="s">
        <v>98</v>
      </c>
      <c r="D65" s="151"/>
      <c r="E65" s="51">
        <v>35</v>
      </c>
      <c r="F65" s="53">
        <v>34995.769999999997</v>
      </c>
    </row>
    <row r="66" spans="1:6" x14ac:dyDescent="0.25">
      <c r="A66" s="82"/>
      <c r="B66" s="65" t="s">
        <v>99</v>
      </c>
      <c r="C66" s="208"/>
      <c r="D66" s="208"/>
      <c r="E66" s="10">
        <f>SUM(E65)</f>
        <v>35</v>
      </c>
      <c r="F66" s="6">
        <f>F65</f>
        <v>34995.769999999997</v>
      </c>
    </row>
    <row r="67" spans="1:6" x14ac:dyDescent="0.25">
      <c r="A67" s="45">
        <v>20</v>
      </c>
      <c r="B67" s="73" t="s">
        <v>7</v>
      </c>
      <c r="C67" s="150" t="s">
        <v>100</v>
      </c>
      <c r="D67" s="150"/>
      <c r="E67" s="9">
        <v>20</v>
      </c>
      <c r="F67" s="5">
        <v>19999.41</v>
      </c>
    </row>
    <row r="68" spans="1:6" ht="45" x14ac:dyDescent="0.25">
      <c r="A68" s="45">
        <v>21</v>
      </c>
      <c r="B68" s="74" t="s">
        <v>124</v>
      </c>
      <c r="C68" s="187" t="s">
        <v>107</v>
      </c>
      <c r="D68" s="207"/>
      <c r="E68" s="76">
        <v>9.8000000000000007</v>
      </c>
      <c r="F68" s="5">
        <v>9756.85</v>
      </c>
    </row>
    <row r="69" spans="1:6" ht="43.5" customHeight="1" x14ac:dyDescent="0.25">
      <c r="A69" s="45">
        <v>22</v>
      </c>
      <c r="B69" s="74" t="s">
        <v>125</v>
      </c>
      <c r="C69" s="187" t="s">
        <v>108</v>
      </c>
      <c r="D69" s="207"/>
      <c r="E69" s="76">
        <v>13.4</v>
      </c>
      <c r="F69" s="53">
        <v>13359.45</v>
      </c>
    </row>
    <row r="70" spans="1:6" ht="30" x14ac:dyDescent="0.25">
      <c r="A70" s="45">
        <v>23</v>
      </c>
      <c r="B70" s="74" t="s">
        <v>101</v>
      </c>
      <c r="C70" s="187" t="s">
        <v>109</v>
      </c>
      <c r="D70" s="188"/>
      <c r="E70" s="76">
        <v>15.7</v>
      </c>
      <c r="F70" s="53">
        <v>15625.15</v>
      </c>
    </row>
    <row r="71" spans="1:6" ht="45" x14ac:dyDescent="0.25">
      <c r="A71" s="45">
        <v>24</v>
      </c>
      <c r="B71" s="74" t="s">
        <v>126</v>
      </c>
      <c r="C71" s="187" t="s">
        <v>110</v>
      </c>
      <c r="D71" s="188"/>
      <c r="E71" s="76">
        <v>10.7</v>
      </c>
      <c r="F71" s="53">
        <v>10677.88</v>
      </c>
    </row>
    <row r="72" spans="1:6" ht="30" x14ac:dyDescent="0.25">
      <c r="A72" s="45">
        <v>25</v>
      </c>
      <c r="B72" s="74" t="s">
        <v>102</v>
      </c>
      <c r="C72" s="187" t="s">
        <v>111</v>
      </c>
      <c r="D72" s="188"/>
      <c r="E72" s="76">
        <v>5.4</v>
      </c>
      <c r="F72" s="53">
        <v>0</v>
      </c>
    </row>
    <row r="73" spans="1:6" ht="30" x14ac:dyDescent="0.25">
      <c r="A73" s="45">
        <v>26</v>
      </c>
      <c r="B73" s="74" t="s">
        <v>137</v>
      </c>
      <c r="C73" s="187" t="s">
        <v>112</v>
      </c>
      <c r="D73" s="188"/>
      <c r="E73" s="76">
        <v>5.0999999999999996</v>
      </c>
      <c r="F73" s="53">
        <v>0</v>
      </c>
    </row>
    <row r="74" spans="1:6" ht="30" x14ac:dyDescent="0.25">
      <c r="A74" s="45">
        <v>27</v>
      </c>
      <c r="B74" s="74" t="s">
        <v>136</v>
      </c>
      <c r="C74" s="187" t="s">
        <v>113</v>
      </c>
      <c r="D74" s="188"/>
      <c r="E74" s="76">
        <v>5.3</v>
      </c>
      <c r="F74" s="53">
        <v>5203</v>
      </c>
    </row>
    <row r="75" spans="1:6" ht="30" x14ac:dyDescent="0.25">
      <c r="A75" s="45">
        <v>28</v>
      </c>
      <c r="B75" s="74" t="s">
        <v>135</v>
      </c>
      <c r="C75" s="187" t="s">
        <v>114</v>
      </c>
      <c r="D75" s="188"/>
      <c r="E75" s="76">
        <v>5.4</v>
      </c>
      <c r="F75" s="53">
        <v>5324</v>
      </c>
    </row>
    <row r="76" spans="1:6" ht="30" x14ac:dyDescent="0.25">
      <c r="A76" s="45">
        <v>29</v>
      </c>
      <c r="B76" s="74" t="s">
        <v>134</v>
      </c>
      <c r="C76" s="187" t="s">
        <v>116</v>
      </c>
      <c r="D76" s="188"/>
      <c r="E76" s="76">
        <v>5.5</v>
      </c>
      <c r="F76" s="53">
        <v>0</v>
      </c>
    </row>
    <row r="77" spans="1:6" ht="30" x14ac:dyDescent="0.25">
      <c r="A77" s="45">
        <v>30</v>
      </c>
      <c r="B77" s="74" t="s">
        <v>133</v>
      </c>
      <c r="C77" s="187" t="s">
        <v>115</v>
      </c>
      <c r="D77" s="188"/>
      <c r="E77" s="76">
        <v>5.5</v>
      </c>
      <c r="F77" s="53">
        <v>0</v>
      </c>
    </row>
    <row r="78" spans="1:6" ht="45" x14ac:dyDescent="0.25">
      <c r="A78" s="45">
        <v>31</v>
      </c>
      <c r="B78" s="74" t="s">
        <v>127</v>
      </c>
      <c r="C78" s="187" t="s">
        <v>117</v>
      </c>
      <c r="D78" s="188"/>
      <c r="E78" s="76">
        <v>9.6999999999999993</v>
      </c>
      <c r="F78" s="53">
        <v>9676.8799999999992</v>
      </c>
    </row>
    <row r="79" spans="1:6" ht="34.5" customHeight="1" x14ac:dyDescent="0.25">
      <c r="A79" s="45">
        <v>32</v>
      </c>
      <c r="B79" s="74" t="s">
        <v>132</v>
      </c>
      <c r="C79" s="187" t="s">
        <v>118</v>
      </c>
      <c r="D79" s="188"/>
      <c r="E79" s="76">
        <v>5.5</v>
      </c>
      <c r="F79" s="53">
        <v>0</v>
      </c>
    </row>
    <row r="80" spans="1:6" ht="30" x14ac:dyDescent="0.25">
      <c r="A80" s="45">
        <v>33</v>
      </c>
      <c r="B80" s="74" t="s">
        <v>131</v>
      </c>
      <c r="C80" s="187" t="s">
        <v>119</v>
      </c>
      <c r="D80" s="188"/>
      <c r="E80" s="76">
        <v>5.5</v>
      </c>
      <c r="F80" s="53">
        <v>5445</v>
      </c>
    </row>
    <row r="81" spans="1:6" ht="30" x14ac:dyDescent="0.25">
      <c r="A81" s="45">
        <v>34</v>
      </c>
      <c r="B81" s="74" t="s">
        <v>130</v>
      </c>
      <c r="C81" s="187" t="s">
        <v>120</v>
      </c>
      <c r="D81" s="188"/>
      <c r="E81" s="76">
        <v>5.5</v>
      </c>
      <c r="F81" s="53">
        <v>0</v>
      </c>
    </row>
    <row r="82" spans="1:6" ht="30" x14ac:dyDescent="0.25">
      <c r="A82" s="45">
        <v>35</v>
      </c>
      <c r="B82" s="74" t="s">
        <v>129</v>
      </c>
      <c r="C82" s="187" t="s">
        <v>121</v>
      </c>
      <c r="D82" s="188"/>
      <c r="E82" s="76">
        <v>5.6</v>
      </c>
      <c r="F82" s="53">
        <v>0</v>
      </c>
    </row>
    <row r="83" spans="1:6" ht="45" x14ac:dyDescent="0.25">
      <c r="A83" s="45">
        <v>36</v>
      </c>
      <c r="B83" s="74" t="s">
        <v>106</v>
      </c>
      <c r="C83" s="187" t="s">
        <v>105</v>
      </c>
      <c r="D83" s="188"/>
      <c r="E83" s="76">
        <v>5.5</v>
      </c>
      <c r="F83" s="53">
        <v>5445</v>
      </c>
    </row>
    <row r="84" spans="1:6" ht="30" x14ac:dyDescent="0.25">
      <c r="A84" s="45">
        <v>37</v>
      </c>
      <c r="B84" s="74" t="s">
        <v>103</v>
      </c>
      <c r="C84" s="187" t="s">
        <v>122</v>
      </c>
      <c r="D84" s="188"/>
      <c r="E84" s="76">
        <v>9.9</v>
      </c>
      <c r="F84" s="53">
        <v>9843.64</v>
      </c>
    </row>
    <row r="85" spans="1:6" ht="45" x14ac:dyDescent="0.25">
      <c r="A85" s="45">
        <v>38</v>
      </c>
      <c r="B85" s="75" t="s">
        <v>128</v>
      </c>
      <c r="C85" s="187" t="s">
        <v>123</v>
      </c>
      <c r="D85" s="188"/>
      <c r="E85" s="76">
        <v>9.1999999999999993</v>
      </c>
      <c r="F85" s="53">
        <v>9164.1</v>
      </c>
    </row>
    <row r="86" spans="1:6" ht="25.35" customHeight="1" x14ac:dyDescent="0.25">
      <c r="A86" s="83"/>
      <c r="B86" s="43" t="s">
        <v>104</v>
      </c>
      <c r="C86" s="162" t="s">
        <v>138</v>
      </c>
      <c r="D86" s="162"/>
      <c r="E86" s="10">
        <f>SUM(E68:E85)</f>
        <v>138.19999999999999</v>
      </c>
      <c r="F86" s="6">
        <f>SUM(F68:F85)</f>
        <v>99520.950000000012</v>
      </c>
    </row>
    <row r="87" spans="1:6" ht="25.35" customHeight="1" x14ac:dyDescent="0.25">
      <c r="A87" s="171" t="s">
        <v>139</v>
      </c>
      <c r="B87" s="171"/>
      <c r="C87" s="171"/>
      <c r="D87" s="171"/>
      <c r="E87" s="11">
        <f>SUM(E64,E66,E67,E86)</f>
        <v>722.39999999999986</v>
      </c>
      <c r="F87" s="6">
        <f>SUM(F64,F66,F67,F86)</f>
        <v>683645.21</v>
      </c>
    </row>
    <row r="88" spans="1:6" s="17" customFormat="1" ht="25.35" customHeight="1" x14ac:dyDescent="0.25">
      <c r="A88" s="170" t="s">
        <v>142</v>
      </c>
      <c r="B88" s="170"/>
      <c r="C88" s="170"/>
      <c r="D88" s="170"/>
      <c r="E88" s="23">
        <f>ABS(E86)</f>
        <v>138.19999999999999</v>
      </c>
      <c r="F88" s="24">
        <f>ABS(F86)</f>
        <v>99520.950000000012</v>
      </c>
    </row>
    <row r="89" spans="1:6" s="17" customFormat="1" ht="25.35" customHeight="1" x14ac:dyDescent="0.25">
      <c r="A89" s="170" t="s">
        <v>8</v>
      </c>
      <c r="B89" s="170"/>
      <c r="C89" s="170"/>
      <c r="D89" s="170"/>
      <c r="E89" s="23">
        <f>ABS(E66)</f>
        <v>35</v>
      </c>
      <c r="F89" s="24">
        <f>ABS(F66)</f>
        <v>34995.769999999997</v>
      </c>
    </row>
    <row r="90" spans="1:6" ht="25.35" customHeight="1" x14ac:dyDescent="0.25">
      <c r="A90" s="172" t="s">
        <v>17</v>
      </c>
      <c r="B90" s="173"/>
      <c r="C90" s="173"/>
      <c r="D90" s="174"/>
      <c r="E90" s="11">
        <f>ABS(E47+E87)</f>
        <v>1720.1999999999998</v>
      </c>
      <c r="F90" s="6">
        <f>ABS(F47+F87)</f>
        <v>1671623.1400000001</v>
      </c>
    </row>
    <row r="91" spans="1:6" ht="33" customHeight="1" x14ac:dyDescent="0.25">
      <c r="A91" s="163" t="s">
        <v>19</v>
      </c>
      <c r="B91" s="163"/>
      <c r="C91" s="163"/>
      <c r="D91" s="163"/>
      <c r="E91" s="10">
        <f>SUM(E48)</f>
        <v>172</v>
      </c>
      <c r="F91" s="6">
        <f>F48</f>
        <v>171931.59</v>
      </c>
    </row>
    <row r="92" spans="1:6" s="17" customFormat="1" ht="25.35" customHeight="1" x14ac:dyDescent="0.25">
      <c r="A92" s="175" t="s">
        <v>9</v>
      </c>
      <c r="B92" s="176"/>
      <c r="C92" s="176"/>
      <c r="D92" s="177"/>
      <c r="E92" s="95">
        <f>ABS(E49+E89)</f>
        <v>114.5</v>
      </c>
      <c r="F92" s="96">
        <f>ABS(F49+F89)</f>
        <v>130478.22</v>
      </c>
    </row>
    <row r="93" spans="1:6" s="19" customFormat="1" ht="32.25" customHeight="1" x14ac:dyDescent="0.25">
      <c r="A93" s="120" t="s">
        <v>140</v>
      </c>
      <c r="B93" s="121"/>
      <c r="C93" s="121"/>
      <c r="D93" s="122"/>
      <c r="E93" s="10">
        <v>419.5</v>
      </c>
      <c r="F93" s="6">
        <f>SUM(F114,F98)</f>
        <v>419484.5</v>
      </c>
    </row>
    <row r="94" spans="1:6" s="19" customFormat="1" ht="18.75" customHeight="1" x14ac:dyDescent="0.25">
      <c r="A94" s="120" t="s">
        <v>5</v>
      </c>
      <c r="B94" s="123"/>
      <c r="C94" s="123"/>
      <c r="D94" s="123"/>
      <c r="E94" s="123"/>
      <c r="F94" s="124"/>
    </row>
    <row r="95" spans="1:6" s="19" customFormat="1" ht="45.75" customHeight="1" x14ac:dyDescent="0.25">
      <c r="A95" s="86">
        <v>1</v>
      </c>
      <c r="B95" s="87" t="s">
        <v>141</v>
      </c>
      <c r="C95" s="89">
        <v>7</v>
      </c>
      <c r="D95" s="88" t="s">
        <v>31</v>
      </c>
      <c r="E95" s="9">
        <v>5.4</v>
      </c>
      <c r="F95" s="5">
        <v>5384.5</v>
      </c>
    </row>
    <row r="96" spans="1:6" s="19" customFormat="1" ht="55.5" x14ac:dyDescent="0.25">
      <c r="A96" s="178">
        <v>2</v>
      </c>
      <c r="B96" s="41" t="s">
        <v>143</v>
      </c>
      <c r="C96" s="90">
        <v>555</v>
      </c>
      <c r="D96" s="45" t="s">
        <v>43</v>
      </c>
      <c r="E96" s="9">
        <v>239.1</v>
      </c>
      <c r="F96" s="5">
        <v>239100</v>
      </c>
    </row>
    <row r="97" spans="1:8" s="19" customFormat="1" x14ac:dyDescent="0.25">
      <c r="A97" s="179"/>
      <c r="B97" s="136" t="s">
        <v>27</v>
      </c>
      <c r="C97" s="137"/>
      <c r="D97" s="46"/>
      <c r="E97" s="9">
        <v>21</v>
      </c>
      <c r="F97" s="5">
        <v>62466.44</v>
      </c>
    </row>
    <row r="98" spans="1:8" s="19" customFormat="1" x14ac:dyDescent="0.25">
      <c r="A98" s="167" t="s">
        <v>16</v>
      </c>
      <c r="B98" s="168"/>
      <c r="C98" s="168"/>
      <c r="D98" s="169"/>
      <c r="E98" s="26" t="s">
        <v>144</v>
      </c>
      <c r="F98" s="15">
        <f>SUM(F95:F96)</f>
        <v>244484.5</v>
      </c>
    </row>
    <row r="99" spans="1:8" s="19" customFormat="1" ht="33.75" customHeight="1" x14ac:dyDescent="0.25">
      <c r="A99" s="164" t="s">
        <v>19</v>
      </c>
      <c r="B99" s="165"/>
      <c r="C99" s="165"/>
      <c r="D99" s="166"/>
      <c r="E99" s="25">
        <f>SUM(E96)</f>
        <v>239.1</v>
      </c>
      <c r="F99" s="28">
        <f>F96</f>
        <v>239100</v>
      </c>
    </row>
    <row r="100" spans="1:8" s="19" customFormat="1" ht="17.25" customHeight="1" x14ac:dyDescent="0.25">
      <c r="A100" s="180" t="s">
        <v>2</v>
      </c>
      <c r="B100" s="181"/>
      <c r="C100" s="181"/>
      <c r="D100" s="181"/>
      <c r="E100" s="181"/>
      <c r="F100" s="182"/>
    </row>
    <row r="101" spans="1:8" s="19" customFormat="1" ht="28.5" customHeight="1" x14ac:dyDescent="0.25">
      <c r="A101" s="70">
        <v>3</v>
      </c>
      <c r="B101" s="183" t="s">
        <v>167</v>
      </c>
      <c r="C101" s="184"/>
      <c r="D101" s="184"/>
      <c r="E101" s="184"/>
      <c r="F101" s="185"/>
    </row>
    <row r="102" spans="1:8" s="19" customFormat="1" ht="17.25" customHeight="1" x14ac:dyDescent="0.25">
      <c r="A102" s="70" t="s">
        <v>145</v>
      </c>
      <c r="B102" s="63" t="s">
        <v>80</v>
      </c>
      <c r="C102" s="128" t="s">
        <v>162</v>
      </c>
      <c r="D102" s="129"/>
      <c r="E102" s="69">
        <v>6.4</v>
      </c>
      <c r="F102" s="97">
        <v>6459.12</v>
      </c>
      <c r="H102" s="93"/>
    </row>
    <row r="103" spans="1:8" s="19" customFormat="1" ht="17.25" customHeight="1" x14ac:dyDescent="0.25">
      <c r="A103" s="70" t="s">
        <v>146</v>
      </c>
      <c r="B103" s="64" t="s">
        <v>72</v>
      </c>
      <c r="C103" s="186" t="s">
        <v>157</v>
      </c>
      <c r="D103" s="129"/>
      <c r="E103" s="69">
        <v>19.2</v>
      </c>
      <c r="F103" s="97">
        <v>19250</v>
      </c>
      <c r="H103" s="93"/>
    </row>
    <row r="104" spans="1:8" s="19" customFormat="1" ht="17.25" customHeight="1" x14ac:dyDescent="0.25">
      <c r="A104" s="70" t="s">
        <v>147</v>
      </c>
      <c r="B104" s="64" t="s">
        <v>74</v>
      </c>
      <c r="C104" s="128" t="s">
        <v>156</v>
      </c>
      <c r="D104" s="129"/>
      <c r="E104" s="69">
        <v>25</v>
      </c>
      <c r="F104" s="97">
        <v>24950.03</v>
      </c>
      <c r="H104" s="93"/>
    </row>
    <row r="105" spans="1:8" s="19" customFormat="1" ht="17.25" customHeight="1" x14ac:dyDescent="0.25">
      <c r="A105" s="70" t="s">
        <v>148</v>
      </c>
      <c r="B105" s="64" t="s">
        <v>75</v>
      </c>
      <c r="C105" s="128" t="s">
        <v>159</v>
      </c>
      <c r="D105" s="129"/>
      <c r="E105" s="69">
        <v>11.9</v>
      </c>
      <c r="F105" s="97">
        <v>11882.2</v>
      </c>
      <c r="H105" s="93"/>
    </row>
    <row r="106" spans="1:8" s="19" customFormat="1" ht="17.25" customHeight="1" x14ac:dyDescent="0.25">
      <c r="A106" s="70" t="s">
        <v>149</v>
      </c>
      <c r="B106" s="64" t="s">
        <v>76</v>
      </c>
      <c r="C106" s="128" t="s">
        <v>158</v>
      </c>
      <c r="D106" s="129"/>
      <c r="E106" s="69">
        <v>28.9</v>
      </c>
      <c r="F106" s="97">
        <v>28874.99</v>
      </c>
      <c r="H106" s="93"/>
    </row>
    <row r="107" spans="1:8" s="19" customFormat="1" ht="17.25" customHeight="1" x14ac:dyDescent="0.25">
      <c r="A107" s="70" t="s">
        <v>150</v>
      </c>
      <c r="B107" s="64" t="s">
        <v>81</v>
      </c>
      <c r="C107" s="128" t="s">
        <v>163</v>
      </c>
      <c r="D107" s="129"/>
      <c r="E107" s="69">
        <v>4</v>
      </c>
      <c r="F107" s="97">
        <v>4029.79</v>
      </c>
      <c r="H107" s="93"/>
    </row>
    <row r="108" spans="1:8" s="19" customFormat="1" ht="17.25" customHeight="1" x14ac:dyDescent="0.25">
      <c r="A108" s="70" t="s">
        <v>151</v>
      </c>
      <c r="B108" s="64" t="s">
        <v>77</v>
      </c>
      <c r="C108" s="128" t="s">
        <v>169</v>
      </c>
      <c r="D108" s="129"/>
      <c r="E108" s="69">
        <v>16.3</v>
      </c>
      <c r="F108" s="97">
        <v>16275</v>
      </c>
      <c r="H108" s="93"/>
    </row>
    <row r="109" spans="1:8" s="19" customFormat="1" ht="17.25" customHeight="1" x14ac:dyDescent="0.25">
      <c r="A109" s="70" t="s">
        <v>152</v>
      </c>
      <c r="B109" s="64" t="s">
        <v>78</v>
      </c>
      <c r="C109" s="128" t="s">
        <v>164</v>
      </c>
      <c r="D109" s="129"/>
      <c r="E109" s="69">
        <v>7.9</v>
      </c>
      <c r="F109" s="97">
        <v>7875</v>
      </c>
      <c r="H109" s="93"/>
    </row>
    <row r="110" spans="1:8" s="19" customFormat="1" ht="17.25" customHeight="1" x14ac:dyDescent="0.25">
      <c r="A110" s="70" t="s">
        <v>153</v>
      </c>
      <c r="B110" s="64" t="s">
        <v>82</v>
      </c>
      <c r="C110" s="128" t="s">
        <v>170</v>
      </c>
      <c r="D110" s="129"/>
      <c r="E110" s="69">
        <v>16</v>
      </c>
      <c r="F110" s="97">
        <v>15978.89</v>
      </c>
      <c r="H110" s="93"/>
    </row>
    <row r="111" spans="1:8" s="19" customFormat="1" ht="17.25" customHeight="1" x14ac:dyDescent="0.25">
      <c r="A111" s="70" t="s">
        <v>154</v>
      </c>
      <c r="B111" s="64" t="s">
        <v>83</v>
      </c>
      <c r="C111" s="128" t="s">
        <v>160</v>
      </c>
      <c r="D111" s="129"/>
      <c r="E111" s="69">
        <v>10.5</v>
      </c>
      <c r="F111" s="97">
        <v>10500</v>
      </c>
      <c r="H111" s="93"/>
    </row>
    <row r="112" spans="1:8" s="19" customFormat="1" ht="17.25" customHeight="1" x14ac:dyDescent="0.25">
      <c r="A112" s="70" t="s">
        <v>155</v>
      </c>
      <c r="B112" s="64" t="s">
        <v>79</v>
      </c>
      <c r="C112" s="128" t="s">
        <v>161</v>
      </c>
      <c r="D112" s="129"/>
      <c r="E112" s="69">
        <v>28.9</v>
      </c>
      <c r="F112" s="97">
        <v>28924.98</v>
      </c>
      <c r="H112" s="93"/>
    </row>
    <row r="113" spans="1:8" s="19" customFormat="1" ht="26.25" customHeight="1" x14ac:dyDescent="0.25">
      <c r="A113" s="130" t="s">
        <v>168</v>
      </c>
      <c r="B113" s="131"/>
      <c r="C113" s="132" t="s">
        <v>171</v>
      </c>
      <c r="D113" s="133"/>
      <c r="E113" s="91">
        <f>SUM(E102:E112)</f>
        <v>175.00000000000003</v>
      </c>
      <c r="F113" s="92">
        <f>SUM(F102:F112)</f>
        <v>175000</v>
      </c>
      <c r="H113" s="93"/>
    </row>
    <row r="114" spans="1:8" s="19" customFormat="1" ht="17.25" customHeight="1" x14ac:dyDescent="0.25">
      <c r="A114" s="71"/>
      <c r="B114" s="110" t="s">
        <v>139</v>
      </c>
      <c r="C114" s="110"/>
      <c r="D114" s="111"/>
      <c r="E114" s="25">
        <f>SUM(E113)</f>
        <v>175.00000000000003</v>
      </c>
      <c r="F114" s="28">
        <f>SUM(F113)</f>
        <v>175000</v>
      </c>
    </row>
    <row r="115" spans="1:8" s="19" customFormat="1" ht="17.25" customHeight="1" x14ac:dyDescent="0.25">
      <c r="A115" s="71"/>
      <c r="B115" s="118" t="s">
        <v>17</v>
      </c>
      <c r="C115" s="118"/>
      <c r="D115" s="119"/>
      <c r="E115" s="25">
        <v>419.5</v>
      </c>
      <c r="F115" s="28">
        <f>SUM(F114, F98)</f>
        <v>419484.5</v>
      </c>
    </row>
    <row r="116" spans="1:8" s="19" customFormat="1" ht="28.5" customHeight="1" x14ac:dyDescent="0.25">
      <c r="A116" s="71"/>
      <c r="B116" s="110" t="s">
        <v>19</v>
      </c>
      <c r="C116" s="110"/>
      <c r="D116" s="111"/>
      <c r="E116" s="25">
        <f>SUM(E99)</f>
        <v>239.1</v>
      </c>
      <c r="F116" s="28">
        <f>SUM(F99)</f>
        <v>239100</v>
      </c>
    </row>
    <row r="117" spans="1:8" s="19" customFormat="1" ht="17.25" customHeight="1" x14ac:dyDescent="0.25">
      <c r="A117" s="71"/>
      <c r="B117" s="110" t="s">
        <v>1</v>
      </c>
      <c r="C117" s="110"/>
      <c r="D117" s="111"/>
      <c r="E117" s="25">
        <f>SUM(E97)</f>
        <v>21</v>
      </c>
      <c r="F117" s="28">
        <f>SUM(F97)</f>
        <v>62466.44</v>
      </c>
    </row>
    <row r="118" spans="1:8" s="19" customFormat="1" ht="17.25" customHeight="1" x14ac:dyDescent="0.25">
      <c r="A118" s="71"/>
      <c r="B118" s="98"/>
      <c r="C118" s="98"/>
      <c r="D118" s="99"/>
      <c r="E118" s="25"/>
      <c r="F118" s="28"/>
    </row>
    <row r="119" spans="1:8" s="19" customFormat="1" ht="17.25" customHeight="1" x14ac:dyDescent="0.25">
      <c r="A119" s="120" t="s">
        <v>172</v>
      </c>
      <c r="B119" s="121"/>
      <c r="C119" s="121"/>
      <c r="D119" s="122"/>
      <c r="E119" s="10">
        <v>329.6</v>
      </c>
      <c r="F119" s="6">
        <f>SUM(F123,F143)</f>
        <v>324274.82</v>
      </c>
    </row>
    <row r="120" spans="1:8" s="19" customFormat="1" ht="17.25" customHeight="1" x14ac:dyDescent="0.25">
      <c r="A120" s="120" t="s">
        <v>5</v>
      </c>
      <c r="B120" s="123"/>
      <c r="C120" s="123"/>
      <c r="D120" s="123"/>
      <c r="E120" s="123"/>
      <c r="F120" s="124"/>
    </row>
    <row r="121" spans="1:8" s="19" customFormat="1" ht="43.5" customHeight="1" x14ac:dyDescent="0.25">
      <c r="A121" s="125">
        <v>1</v>
      </c>
      <c r="B121" s="102" t="s">
        <v>175</v>
      </c>
      <c r="C121" s="101">
        <v>670.1</v>
      </c>
      <c r="D121" s="64" t="s">
        <v>173</v>
      </c>
      <c r="E121" s="69">
        <v>192</v>
      </c>
      <c r="F121" s="103">
        <v>191998.82</v>
      </c>
    </row>
    <row r="122" spans="1:8" s="19" customFormat="1" ht="17.25" customHeight="1" x14ac:dyDescent="0.25">
      <c r="A122" s="126"/>
      <c r="B122" s="127" t="s">
        <v>27</v>
      </c>
      <c r="C122" s="111"/>
      <c r="D122" s="100"/>
      <c r="E122" s="69">
        <v>16.5</v>
      </c>
      <c r="F122" s="103">
        <v>16742.16</v>
      </c>
    </row>
    <row r="123" spans="1:8" s="19" customFormat="1" ht="17.25" customHeight="1" x14ac:dyDescent="0.25">
      <c r="A123" s="109" t="s">
        <v>177</v>
      </c>
      <c r="B123" s="110"/>
      <c r="C123" s="110"/>
      <c r="D123" s="111"/>
      <c r="E123" s="25">
        <f>SUM(E121)</f>
        <v>192</v>
      </c>
      <c r="F123" s="28">
        <f>SUM(F121)</f>
        <v>191998.82</v>
      </c>
    </row>
    <row r="124" spans="1:8" s="19" customFormat="1" ht="17.25" customHeight="1" x14ac:dyDescent="0.25">
      <c r="A124" s="113" t="s">
        <v>2</v>
      </c>
      <c r="B124" s="114"/>
      <c r="C124" s="114"/>
      <c r="D124" s="114"/>
      <c r="E124" s="114"/>
      <c r="F124" s="115"/>
    </row>
    <row r="125" spans="1:8" s="19" customFormat="1" ht="33.75" customHeight="1" x14ac:dyDescent="0.25">
      <c r="A125" s="70">
        <v>2</v>
      </c>
      <c r="B125" s="116" t="s">
        <v>178</v>
      </c>
      <c r="C125" s="116"/>
      <c r="D125" s="116"/>
      <c r="E125" s="116"/>
      <c r="F125" s="117"/>
    </row>
    <row r="126" spans="1:8" s="19" customFormat="1" ht="17.25" customHeight="1" x14ac:dyDescent="0.25">
      <c r="A126" s="70" t="s">
        <v>179</v>
      </c>
      <c r="B126" s="104" t="s">
        <v>180</v>
      </c>
      <c r="C126" s="105" t="s">
        <v>188</v>
      </c>
      <c r="D126" s="106"/>
      <c r="E126" s="69">
        <v>21.8</v>
      </c>
      <c r="F126" s="103">
        <v>21776.37</v>
      </c>
    </row>
    <row r="127" spans="1:8" s="19" customFormat="1" ht="17.25" customHeight="1" x14ac:dyDescent="0.25">
      <c r="A127" s="70" t="s">
        <v>181</v>
      </c>
      <c r="B127" s="102" t="s">
        <v>75</v>
      </c>
      <c r="C127" s="105" t="s">
        <v>189</v>
      </c>
      <c r="D127" s="106"/>
      <c r="E127" s="69">
        <v>2.8</v>
      </c>
      <c r="F127" s="103">
        <v>2744.28</v>
      </c>
    </row>
    <row r="128" spans="1:8" s="19" customFormat="1" ht="17.25" customHeight="1" x14ac:dyDescent="0.25">
      <c r="A128" s="70" t="s">
        <v>182</v>
      </c>
      <c r="B128" s="102" t="s">
        <v>183</v>
      </c>
      <c r="C128" s="105" t="s">
        <v>190</v>
      </c>
      <c r="D128" s="106"/>
      <c r="E128" s="69">
        <v>20.9</v>
      </c>
      <c r="F128" s="103">
        <v>20879.8</v>
      </c>
    </row>
    <row r="129" spans="1:6" s="19" customFormat="1" ht="17.25" customHeight="1" x14ac:dyDescent="0.25">
      <c r="A129" s="70" t="s">
        <v>184</v>
      </c>
      <c r="B129" s="102" t="s">
        <v>81</v>
      </c>
      <c r="C129" s="105" t="s">
        <v>191</v>
      </c>
      <c r="D129" s="106"/>
      <c r="E129" s="69">
        <v>9.4</v>
      </c>
      <c r="F129" s="103">
        <v>9430.74</v>
      </c>
    </row>
    <row r="130" spans="1:6" s="19" customFormat="1" ht="17.25" customHeight="1" x14ac:dyDescent="0.25">
      <c r="A130" s="70" t="s">
        <v>185</v>
      </c>
      <c r="B130" s="102" t="s">
        <v>78</v>
      </c>
      <c r="C130" s="105" t="s">
        <v>192</v>
      </c>
      <c r="D130" s="106"/>
      <c r="E130" s="69">
        <v>10.3</v>
      </c>
      <c r="F130" s="103">
        <v>10350</v>
      </c>
    </row>
    <row r="131" spans="1:6" s="19" customFormat="1" ht="17.25" customHeight="1" x14ac:dyDescent="0.25">
      <c r="A131" s="70" t="s">
        <v>186</v>
      </c>
      <c r="B131" s="102" t="s">
        <v>83</v>
      </c>
      <c r="C131" s="105" t="s">
        <v>193</v>
      </c>
      <c r="D131" s="106"/>
      <c r="E131" s="69">
        <v>13.8</v>
      </c>
      <c r="F131" s="103">
        <v>13797.63</v>
      </c>
    </row>
    <row r="132" spans="1:6" s="19" customFormat="1" ht="17.25" customHeight="1" x14ac:dyDescent="0.25">
      <c r="A132" s="70" t="s">
        <v>187</v>
      </c>
      <c r="B132" s="102" t="s">
        <v>79</v>
      </c>
      <c r="C132" s="105" t="s">
        <v>194</v>
      </c>
      <c r="D132" s="106"/>
      <c r="E132" s="69">
        <v>7.6</v>
      </c>
      <c r="F132" s="103">
        <v>7621.18</v>
      </c>
    </row>
    <row r="133" spans="1:6" s="19" customFormat="1" ht="27" customHeight="1" x14ac:dyDescent="0.25">
      <c r="A133" s="70"/>
      <c r="B133" s="100" t="s">
        <v>165</v>
      </c>
      <c r="C133" s="107" t="s">
        <v>195</v>
      </c>
      <c r="D133" s="108"/>
      <c r="E133" s="91">
        <f>SUM(E126:E132)</f>
        <v>86.6</v>
      </c>
      <c r="F133" s="92">
        <f>SUM(F126:F132)</f>
        <v>86600</v>
      </c>
    </row>
    <row r="134" spans="1:6" s="19" customFormat="1" ht="30.75" customHeight="1" x14ac:dyDescent="0.25">
      <c r="A134" s="70">
        <v>3</v>
      </c>
      <c r="B134" s="107" t="s">
        <v>196</v>
      </c>
      <c r="C134" s="112"/>
      <c r="D134" s="112"/>
      <c r="E134" s="112"/>
      <c r="F134" s="108"/>
    </row>
    <row r="135" spans="1:6" s="19" customFormat="1" ht="17.25" customHeight="1" x14ac:dyDescent="0.25">
      <c r="A135" s="70" t="s">
        <v>145</v>
      </c>
      <c r="B135" s="102" t="s">
        <v>80</v>
      </c>
      <c r="C135" s="105" t="s">
        <v>202</v>
      </c>
      <c r="D135" s="106"/>
      <c r="E135" s="94">
        <v>14.4</v>
      </c>
      <c r="F135" s="97">
        <v>14375.84</v>
      </c>
    </row>
    <row r="136" spans="1:6" s="19" customFormat="1" ht="17.25" customHeight="1" x14ac:dyDescent="0.25">
      <c r="A136" s="70" t="s">
        <v>146</v>
      </c>
      <c r="B136" s="102" t="s">
        <v>73</v>
      </c>
      <c r="C136" s="105" t="s">
        <v>203</v>
      </c>
      <c r="D136" s="106"/>
      <c r="E136" s="94">
        <v>12.1</v>
      </c>
      <c r="F136" s="97">
        <v>12075</v>
      </c>
    </row>
    <row r="137" spans="1:6" s="19" customFormat="1" ht="17.25" customHeight="1" x14ac:dyDescent="0.25">
      <c r="A137" s="70" t="s">
        <v>147</v>
      </c>
      <c r="B137" s="102" t="s">
        <v>75</v>
      </c>
      <c r="C137" s="105" t="s">
        <v>204</v>
      </c>
      <c r="D137" s="106"/>
      <c r="E137" s="94">
        <v>9.4</v>
      </c>
      <c r="F137" s="97">
        <v>9442.81</v>
      </c>
    </row>
    <row r="138" spans="1:6" s="19" customFormat="1" ht="17.25" customHeight="1" x14ac:dyDescent="0.25">
      <c r="A138" s="70" t="s">
        <v>148</v>
      </c>
      <c r="B138" s="102" t="s">
        <v>183</v>
      </c>
      <c r="C138" s="105" t="s">
        <v>197</v>
      </c>
      <c r="D138" s="106"/>
      <c r="E138" s="94">
        <v>6.3</v>
      </c>
      <c r="F138" s="97">
        <v>6292.02</v>
      </c>
    </row>
    <row r="139" spans="1:6" s="19" customFormat="1" ht="17.25" customHeight="1" x14ac:dyDescent="0.25">
      <c r="A139" s="70" t="s">
        <v>149</v>
      </c>
      <c r="B139" s="102" t="s">
        <v>81</v>
      </c>
      <c r="C139" s="105" t="s">
        <v>198</v>
      </c>
      <c r="D139" s="106"/>
      <c r="E139" s="94">
        <v>3.1</v>
      </c>
      <c r="F139" s="97">
        <v>3145.21</v>
      </c>
    </row>
    <row r="140" spans="1:6" s="19" customFormat="1" ht="17.25" customHeight="1" x14ac:dyDescent="0.25">
      <c r="A140" s="70" t="s">
        <v>150</v>
      </c>
      <c r="B140" s="102" t="s">
        <v>200</v>
      </c>
      <c r="C140" s="105">
        <v>0</v>
      </c>
      <c r="D140" s="106"/>
      <c r="E140" s="94">
        <v>5.4</v>
      </c>
      <c r="F140" s="97">
        <v>0</v>
      </c>
    </row>
    <row r="141" spans="1:6" s="19" customFormat="1" ht="17.25" customHeight="1" x14ac:dyDescent="0.25">
      <c r="A141" s="70" t="s">
        <v>151</v>
      </c>
      <c r="B141" s="102" t="s">
        <v>199</v>
      </c>
      <c r="C141" s="105" t="s">
        <v>201</v>
      </c>
      <c r="D141" s="106"/>
      <c r="E141" s="94">
        <v>0.3</v>
      </c>
      <c r="F141" s="97">
        <v>345.12</v>
      </c>
    </row>
    <row r="142" spans="1:6" s="19" customFormat="1" ht="27" customHeight="1" x14ac:dyDescent="0.25">
      <c r="A142" s="70"/>
      <c r="B142" s="100" t="s">
        <v>168</v>
      </c>
      <c r="C142" s="107" t="s">
        <v>205</v>
      </c>
      <c r="D142" s="108"/>
      <c r="E142" s="25">
        <f>SUM(E135:E141)</f>
        <v>50.999999999999993</v>
      </c>
      <c r="F142" s="28">
        <f>SUM(F135:F141)</f>
        <v>45676</v>
      </c>
    </row>
    <row r="143" spans="1:6" s="19" customFormat="1" ht="17.25" customHeight="1" x14ac:dyDescent="0.25">
      <c r="A143" s="70"/>
      <c r="B143" s="109" t="s">
        <v>139</v>
      </c>
      <c r="C143" s="110"/>
      <c r="D143" s="111"/>
      <c r="E143" s="25">
        <f>SUM(E142,E133)</f>
        <v>137.6</v>
      </c>
      <c r="F143" s="28">
        <f>SUM(F142,F133)</f>
        <v>132276</v>
      </c>
    </row>
    <row r="144" spans="1:6" s="19" customFormat="1" ht="17.25" customHeight="1" x14ac:dyDescent="0.25">
      <c r="A144" s="70"/>
      <c r="B144" s="109" t="s">
        <v>17</v>
      </c>
      <c r="C144" s="110"/>
      <c r="D144" s="111"/>
      <c r="E144" s="25">
        <f>SUM(E143,E123)</f>
        <v>329.6</v>
      </c>
      <c r="F144" s="28">
        <f>SUM(F143,F123)</f>
        <v>324274.82</v>
      </c>
    </row>
    <row r="145" spans="1:6" s="19" customFormat="1" ht="27.75" customHeight="1" x14ac:dyDescent="0.25">
      <c r="A145" s="70"/>
      <c r="B145" s="109" t="s">
        <v>19</v>
      </c>
      <c r="C145" s="110"/>
      <c r="D145" s="111"/>
      <c r="E145" s="25">
        <v>0</v>
      </c>
      <c r="F145" s="28">
        <v>0</v>
      </c>
    </row>
    <row r="146" spans="1:6" s="19" customFormat="1" ht="17.25" customHeight="1" x14ac:dyDescent="0.25">
      <c r="A146" s="70"/>
      <c r="B146" s="109" t="s">
        <v>1</v>
      </c>
      <c r="C146" s="110"/>
      <c r="D146" s="111"/>
      <c r="E146" s="25">
        <f>SUM(E122)</f>
        <v>16.5</v>
      </c>
      <c r="F146" s="28">
        <f>SUM(F122)</f>
        <v>16742.16</v>
      </c>
    </row>
    <row r="147" spans="1:6" s="19" customFormat="1" ht="27" customHeight="1" x14ac:dyDescent="0.25">
      <c r="A147" s="189" t="s">
        <v>206</v>
      </c>
      <c r="B147" s="190"/>
      <c r="C147" s="190"/>
      <c r="D147" s="191"/>
      <c r="E147" s="28">
        <f>SUM(E144,E115,E90)</f>
        <v>2469.2999999999997</v>
      </c>
      <c r="F147" s="28">
        <f>SUM(F144,F115,F90)</f>
        <v>2415382.46</v>
      </c>
    </row>
    <row r="148" spans="1:6" s="19" customFormat="1" x14ac:dyDescent="0.25">
      <c r="A148" s="167" t="s">
        <v>10</v>
      </c>
      <c r="B148" s="168"/>
      <c r="C148" s="168"/>
      <c r="D148" s="169"/>
      <c r="E148" s="15"/>
      <c r="F148" s="29"/>
    </row>
    <row r="149" spans="1:6" s="19" customFormat="1" x14ac:dyDescent="0.25">
      <c r="A149" s="167" t="s">
        <v>11</v>
      </c>
      <c r="B149" s="168"/>
      <c r="C149" s="168"/>
      <c r="D149" s="169"/>
      <c r="E149" s="15">
        <f>SUM(E143,E114,E87)</f>
        <v>1035</v>
      </c>
      <c r="F149" s="15">
        <f>SUM(F143,F114,F87)</f>
        <v>990921.21</v>
      </c>
    </row>
    <row r="150" spans="1:6" s="19" customFormat="1" x14ac:dyDescent="0.25">
      <c r="A150" s="167" t="s">
        <v>13</v>
      </c>
      <c r="B150" s="168"/>
      <c r="C150" s="168"/>
      <c r="D150" s="169"/>
      <c r="E150" s="15">
        <v>1434.3</v>
      </c>
      <c r="F150" s="15">
        <f>SUM(F123,F98,F47)</f>
        <v>1424461.25</v>
      </c>
    </row>
    <row r="151" spans="1:6" s="19" customFormat="1" ht="31.5" customHeight="1" x14ac:dyDescent="0.25">
      <c r="A151" s="164" t="s">
        <v>19</v>
      </c>
      <c r="B151" s="165"/>
      <c r="C151" s="165"/>
      <c r="D151" s="166"/>
      <c r="E151" s="25">
        <f>SUM(E116,E91)</f>
        <v>411.1</v>
      </c>
      <c r="F151" s="28">
        <f>SUM(F91+F99)</f>
        <v>411031.58999999997</v>
      </c>
    </row>
    <row r="152" spans="1:6" s="19" customFormat="1" x14ac:dyDescent="0.25">
      <c r="A152" s="2"/>
    </row>
    <row r="153" spans="1:6" s="19" customFormat="1" x14ac:dyDescent="0.25">
      <c r="A153" s="209" t="s">
        <v>207</v>
      </c>
      <c r="B153" s="209"/>
      <c r="C153" s="209"/>
      <c r="D153" s="209"/>
      <c r="E153" s="209"/>
      <c r="F153" s="209"/>
    </row>
    <row r="154" spans="1:6" s="19" customFormat="1" x14ac:dyDescent="0.25">
      <c r="A154" s="84"/>
      <c r="B154" s="12"/>
      <c r="C154" s="12" t="s">
        <v>12</v>
      </c>
      <c r="D154" s="78"/>
      <c r="E154" s="14"/>
    </row>
    <row r="155" spans="1:6" s="19" customFormat="1" x14ac:dyDescent="0.25">
      <c r="A155" s="84"/>
      <c r="B155" s="12"/>
      <c r="C155" s="13"/>
      <c r="D155" s="78"/>
      <c r="E155" s="14"/>
    </row>
    <row r="156" spans="1:6" s="19" customFormat="1" x14ac:dyDescent="0.25">
      <c r="A156" s="209" t="s">
        <v>208</v>
      </c>
      <c r="B156" s="209"/>
      <c r="C156" s="209"/>
      <c r="D156" s="209"/>
      <c r="E156" s="209"/>
      <c r="F156" s="209"/>
    </row>
    <row r="157" spans="1:6" s="19" customFormat="1" x14ac:dyDescent="0.25">
      <c r="A157" s="84"/>
      <c r="B157" s="79"/>
      <c r="C157" s="79"/>
      <c r="D157" s="79"/>
      <c r="E157" s="79"/>
    </row>
    <row r="158" spans="1:6" s="19" customFormat="1" x14ac:dyDescent="0.25">
      <c r="A158" s="211" t="s">
        <v>210</v>
      </c>
      <c r="B158" s="211"/>
      <c r="C158" s="211"/>
      <c r="D158" s="211"/>
      <c r="E158" s="211"/>
      <c r="F158" s="211"/>
    </row>
    <row r="159" spans="1:6" x14ac:dyDescent="0.25">
      <c r="B159" s="210" t="s">
        <v>209</v>
      </c>
      <c r="C159" s="210"/>
      <c r="D159" s="210"/>
      <c r="E159" s="210"/>
      <c r="F159" s="210"/>
    </row>
  </sheetData>
  <mergeCells count="177">
    <mergeCell ref="A153:F153"/>
    <mergeCell ref="A156:F156"/>
    <mergeCell ref="A158:F158"/>
    <mergeCell ref="B159:F159"/>
    <mergeCell ref="C61:D61"/>
    <mergeCell ref="C62:D62"/>
    <mergeCell ref="C70:D70"/>
    <mergeCell ref="C71:D71"/>
    <mergeCell ref="C72:D72"/>
    <mergeCell ref="C73:D73"/>
    <mergeCell ref="C74:D74"/>
    <mergeCell ref="C75:D75"/>
    <mergeCell ref="C76:D76"/>
    <mergeCell ref="C63:D63"/>
    <mergeCell ref="C64:D64"/>
    <mergeCell ref="C68:D68"/>
    <mergeCell ref="C69:D69"/>
    <mergeCell ref="C65:D65"/>
    <mergeCell ref="C66:D66"/>
    <mergeCell ref="E23:E24"/>
    <mergeCell ref="F23:F24"/>
    <mergeCell ref="B14:B15"/>
    <mergeCell ref="E14:E15"/>
    <mergeCell ref="F14:F15"/>
    <mergeCell ref="A14:A16"/>
    <mergeCell ref="C11:C12"/>
    <mergeCell ref="D11:D12"/>
    <mergeCell ref="E11:E12"/>
    <mergeCell ref="F11:F12"/>
    <mergeCell ref="C14:C15"/>
    <mergeCell ref="D14:D15"/>
    <mergeCell ref="B16:C16"/>
    <mergeCell ref="A17:A18"/>
    <mergeCell ref="A19:A20"/>
    <mergeCell ref="B19:B20"/>
    <mergeCell ref="B18:C18"/>
    <mergeCell ref="C19:C20"/>
    <mergeCell ref="B21:B22"/>
    <mergeCell ref="C21:C22"/>
    <mergeCell ref="A21:A22"/>
    <mergeCell ref="B13:C13"/>
    <mergeCell ref="A11:A13"/>
    <mergeCell ref="A98:D98"/>
    <mergeCell ref="A147:D147"/>
    <mergeCell ref="A151:D151"/>
    <mergeCell ref="E26:E27"/>
    <mergeCell ref="F26:F27"/>
    <mergeCell ref="D26:D27"/>
    <mergeCell ref="C26:C27"/>
    <mergeCell ref="B26:B27"/>
    <mergeCell ref="A40:A41"/>
    <mergeCell ref="B41:C41"/>
    <mergeCell ref="A29:A30"/>
    <mergeCell ref="A31:A32"/>
    <mergeCell ref="B32:C32"/>
    <mergeCell ref="C54:D54"/>
    <mergeCell ref="C55:D55"/>
    <mergeCell ref="C56:D56"/>
    <mergeCell ref="C57:D57"/>
    <mergeCell ref="C58:D58"/>
    <mergeCell ref="C59:D59"/>
    <mergeCell ref="C60:D60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A91:D91"/>
    <mergeCell ref="A99:D99"/>
    <mergeCell ref="A150:D150"/>
    <mergeCell ref="A93:D93"/>
    <mergeCell ref="A88:D88"/>
    <mergeCell ref="A149:D149"/>
    <mergeCell ref="A148:D148"/>
    <mergeCell ref="A87:D87"/>
    <mergeCell ref="A89:D89"/>
    <mergeCell ref="A90:D90"/>
    <mergeCell ref="A92:D92"/>
    <mergeCell ref="A94:F94"/>
    <mergeCell ref="A96:A97"/>
    <mergeCell ref="B97:C97"/>
    <mergeCell ref="A100:F100"/>
    <mergeCell ref="B101:F101"/>
    <mergeCell ref="C102:D102"/>
    <mergeCell ref="C103:D103"/>
    <mergeCell ref="C104:D104"/>
    <mergeCell ref="C105:D105"/>
    <mergeCell ref="C106:D106"/>
    <mergeCell ref="E33:E34"/>
    <mergeCell ref="F33:F34"/>
    <mergeCell ref="A2:F2"/>
    <mergeCell ref="A3:F3"/>
    <mergeCell ref="A4:F4"/>
    <mergeCell ref="A5:F5"/>
    <mergeCell ref="C67:D67"/>
    <mergeCell ref="C52:D52"/>
    <mergeCell ref="C53:D53"/>
    <mergeCell ref="B51:F51"/>
    <mergeCell ref="A50:F50"/>
    <mergeCell ref="A49:D49"/>
    <mergeCell ref="A9:D9"/>
    <mergeCell ref="A10:F10"/>
    <mergeCell ref="A47:D47"/>
    <mergeCell ref="A48:D48"/>
    <mergeCell ref="B11:B12"/>
    <mergeCell ref="E19:E20"/>
    <mergeCell ref="F19:F20"/>
    <mergeCell ref="D19:D20"/>
    <mergeCell ref="D21:D22"/>
    <mergeCell ref="E21:E22"/>
    <mergeCell ref="F21:F22"/>
    <mergeCell ref="B43:C43"/>
    <mergeCell ref="A35:A36"/>
    <mergeCell ref="B36:C36"/>
    <mergeCell ref="A37:A38"/>
    <mergeCell ref="B38:C38"/>
    <mergeCell ref="A33:A34"/>
    <mergeCell ref="C46:D46"/>
    <mergeCell ref="B23:B24"/>
    <mergeCell ref="C23:C24"/>
    <mergeCell ref="D23:D24"/>
    <mergeCell ref="B25:C25"/>
    <mergeCell ref="B30:C30"/>
    <mergeCell ref="A23:A25"/>
    <mergeCell ref="A26:A28"/>
    <mergeCell ref="B28:C28"/>
    <mergeCell ref="A42:A43"/>
    <mergeCell ref="B33:B34"/>
    <mergeCell ref="C33:C34"/>
    <mergeCell ref="D33:D34"/>
    <mergeCell ref="A44:A45"/>
    <mergeCell ref="B45:C45"/>
    <mergeCell ref="C107:D107"/>
    <mergeCell ref="C108:D108"/>
    <mergeCell ref="C109:D109"/>
    <mergeCell ref="C110:D110"/>
    <mergeCell ref="C111:D111"/>
    <mergeCell ref="C112:D112"/>
    <mergeCell ref="A113:B113"/>
    <mergeCell ref="C113:D113"/>
    <mergeCell ref="B114:D114"/>
    <mergeCell ref="A123:D123"/>
    <mergeCell ref="A124:F124"/>
    <mergeCell ref="B125:F125"/>
    <mergeCell ref="C126:D126"/>
    <mergeCell ref="C127:D127"/>
    <mergeCell ref="C128:D128"/>
    <mergeCell ref="B115:D115"/>
    <mergeCell ref="B116:D116"/>
    <mergeCell ref="B117:D117"/>
    <mergeCell ref="A119:D119"/>
    <mergeCell ref="A120:F120"/>
    <mergeCell ref="A121:A122"/>
    <mergeCell ref="B122:C122"/>
    <mergeCell ref="C129:D129"/>
    <mergeCell ref="C130:D130"/>
    <mergeCell ref="C131:D131"/>
    <mergeCell ref="C132:D132"/>
    <mergeCell ref="C133:D133"/>
    <mergeCell ref="B134:F134"/>
    <mergeCell ref="C135:D135"/>
    <mergeCell ref="C136:D136"/>
    <mergeCell ref="C138:D138"/>
    <mergeCell ref="C139:D139"/>
    <mergeCell ref="C141:D141"/>
    <mergeCell ref="C137:D137"/>
    <mergeCell ref="C140:D140"/>
    <mergeCell ref="C142:D142"/>
    <mergeCell ref="B143:D143"/>
    <mergeCell ref="B144:D144"/>
    <mergeCell ref="B146:D146"/>
    <mergeCell ref="B145:D145"/>
  </mergeCells>
  <pageMargins left="1.1811023622047245" right="0.39370078740157483" top="0.78740157480314965" bottom="0.78740157480314965" header="0" footer="0"/>
  <pageSetup paperSize="9" scale="80" fitToHeight="0" orientation="portrait" r:id="rId1"/>
  <ignoredErrors>
    <ignoredError sqref="E91:F91" formula="1"/>
    <ignoredError sqref="E86:F86 F98" formulaRange="1"/>
    <ignoredError sqref="E9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Raimonda Cereskiene</cp:lastModifiedBy>
  <cp:lastPrinted>2022-02-10T07:59:56Z</cp:lastPrinted>
  <dcterms:created xsi:type="dcterms:W3CDTF">2018-02-20T08:09:48Z</dcterms:created>
  <dcterms:modified xsi:type="dcterms:W3CDTF">2022-02-10T08:00:16Z</dcterms:modified>
</cp:coreProperties>
</file>